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3335" windowHeight="10545" tabRatio="439" firstSheet="2" activeTab="2"/>
  </bookViews>
  <sheets>
    <sheet name="Стандарт" sheetId="3" r:id="rId1"/>
    <sheet name="SurA 2 бокса" sheetId="4" r:id="rId2"/>
    <sheet name="SurA, один сплит" sheetId="10" r:id="rId3"/>
    <sheet name="SurT, один сплит" sheetId="11" r:id="rId4"/>
  </sheets>
  <calcPr calcId="125725"/>
</workbook>
</file>

<file path=xl/calcChain.xml><?xml version="1.0" encoding="utf-8"?>
<calcChain xmlns="http://schemas.openxmlformats.org/spreadsheetml/2006/main">
  <c r="O96" i="11"/>
  <c r="L96"/>
  <c r="I96"/>
  <c r="F96"/>
  <c r="O95"/>
  <c r="L95"/>
  <c r="I95"/>
  <c r="F95"/>
  <c r="O94"/>
  <c r="L94"/>
  <c r="I94"/>
  <c r="F94"/>
  <c r="B94"/>
  <c r="B95" s="1"/>
  <c r="B96" s="1"/>
  <c r="O93"/>
  <c r="L93"/>
  <c r="I93"/>
  <c r="F93"/>
  <c r="B93"/>
  <c r="O92"/>
  <c r="L92"/>
  <c r="I92"/>
  <c r="F92"/>
  <c r="B92"/>
  <c r="O91"/>
  <c r="L91"/>
  <c r="I91"/>
  <c r="F91"/>
  <c r="O90"/>
  <c r="L90"/>
  <c r="I90"/>
  <c r="F90"/>
  <c r="O89"/>
  <c r="L89"/>
  <c r="I89"/>
  <c r="O88"/>
  <c r="L88"/>
  <c r="I88"/>
  <c r="O87"/>
  <c r="L87"/>
  <c r="I87"/>
  <c r="O86"/>
  <c r="L86"/>
  <c r="I86"/>
  <c r="O85"/>
  <c r="L85"/>
  <c r="I85"/>
  <c r="O84"/>
  <c r="L84"/>
  <c r="I84"/>
  <c r="B84"/>
  <c r="B85" s="1"/>
  <c r="B86" s="1"/>
  <c r="B87" s="1"/>
  <c r="B88" s="1"/>
  <c r="O83"/>
  <c r="L83"/>
  <c r="I83"/>
  <c r="B76"/>
  <c r="B77" s="1"/>
  <c r="B78" s="1"/>
  <c r="B79" s="1"/>
  <c r="B75"/>
  <c r="O67"/>
  <c r="L67"/>
  <c r="I67"/>
  <c r="F67"/>
  <c r="O66"/>
  <c r="L66"/>
  <c r="I66"/>
  <c r="F66"/>
  <c r="O65"/>
  <c r="L65"/>
  <c r="I65"/>
  <c r="F65"/>
  <c r="O64"/>
  <c r="L64"/>
  <c r="I64"/>
  <c r="F64"/>
  <c r="O63"/>
  <c r="L63"/>
  <c r="I63"/>
  <c r="F63"/>
  <c r="B63"/>
  <c r="B64" s="1"/>
  <c r="B65" s="1"/>
  <c r="B66" s="1"/>
  <c r="B67" s="1"/>
  <c r="O62"/>
  <c r="L62"/>
  <c r="I62"/>
  <c r="F62"/>
  <c r="O61"/>
  <c r="L61"/>
  <c r="I61"/>
  <c r="F61"/>
  <c r="O60"/>
  <c r="L60"/>
  <c r="I60"/>
  <c r="O59"/>
  <c r="L59"/>
  <c r="I59"/>
  <c r="O58"/>
  <c r="L58"/>
  <c r="I58"/>
  <c r="O57"/>
  <c r="L57"/>
  <c r="I57"/>
  <c r="O56"/>
  <c r="L56"/>
  <c r="I56"/>
  <c r="O55"/>
  <c r="L55"/>
  <c r="I55"/>
  <c r="B55"/>
  <c r="B56" s="1"/>
  <c r="B57" s="1"/>
  <c r="B58" s="1"/>
  <c r="B59" s="1"/>
  <c r="O54"/>
  <c r="L54"/>
  <c r="I54"/>
  <c r="B46"/>
  <c r="O38"/>
  <c r="L38"/>
  <c r="I38"/>
  <c r="F38"/>
  <c r="O37"/>
  <c r="L37"/>
  <c r="I37"/>
  <c r="F37"/>
  <c r="O36"/>
  <c r="L36"/>
  <c r="I36"/>
  <c r="F36"/>
  <c r="B36"/>
  <c r="B37" s="1"/>
  <c r="B38" s="1"/>
  <c r="O35"/>
  <c r="L35"/>
  <c r="I35"/>
  <c r="F35"/>
  <c r="B35"/>
  <c r="O34"/>
  <c r="L34"/>
  <c r="I34"/>
  <c r="F34"/>
  <c r="B34"/>
  <c r="O33"/>
  <c r="L33"/>
  <c r="I33"/>
  <c r="F33"/>
  <c r="O32"/>
  <c r="L32"/>
  <c r="I32"/>
  <c r="F32"/>
  <c r="O31"/>
  <c r="L31"/>
  <c r="I31"/>
  <c r="O30"/>
  <c r="L30"/>
  <c r="I30"/>
  <c r="O29"/>
  <c r="L29"/>
  <c r="I29"/>
  <c r="O28"/>
  <c r="L28"/>
  <c r="I28"/>
  <c r="O27"/>
  <c r="L27"/>
  <c r="I27"/>
  <c r="O26"/>
  <c r="L26"/>
  <c r="I26"/>
  <c r="B26"/>
  <c r="B27" s="1"/>
  <c r="B28" s="1"/>
  <c r="B29" s="1"/>
  <c r="B30" s="1"/>
  <c r="O25"/>
  <c r="L25"/>
  <c r="I25"/>
  <c r="B18"/>
  <c r="B19" s="1"/>
  <c r="B20" s="1"/>
  <c r="B17"/>
  <c r="B12"/>
  <c r="B47" s="1"/>
  <c r="B48" s="1"/>
  <c r="B49" s="1"/>
  <c r="B50" s="1"/>
  <c r="O96" i="10"/>
  <c r="L96"/>
  <c r="I96"/>
  <c r="F96"/>
  <c r="O95"/>
  <c r="L95"/>
  <c r="I95"/>
  <c r="F95"/>
  <c r="O94"/>
  <c r="L94"/>
  <c r="I94"/>
  <c r="F94"/>
  <c r="O93"/>
  <c r="L93"/>
  <c r="I93"/>
  <c r="F93"/>
  <c r="B93"/>
  <c r="B94" s="1"/>
  <c r="B95" s="1"/>
  <c r="B96" s="1"/>
  <c r="O92"/>
  <c r="L92"/>
  <c r="I92"/>
  <c r="F92"/>
  <c r="B92"/>
  <c r="O91"/>
  <c r="L91"/>
  <c r="I91"/>
  <c r="F91"/>
  <c r="O90"/>
  <c r="L90"/>
  <c r="I90"/>
  <c r="F90"/>
  <c r="O89"/>
  <c r="L89"/>
  <c r="I89"/>
  <c r="O88"/>
  <c r="L88"/>
  <c r="I88"/>
  <c r="O87"/>
  <c r="L87"/>
  <c r="I87"/>
  <c r="O86"/>
  <c r="L86"/>
  <c r="I86"/>
  <c r="O85"/>
  <c r="L85"/>
  <c r="I85"/>
  <c r="O84"/>
  <c r="L84"/>
  <c r="I84"/>
  <c r="B84"/>
  <c r="B85" s="1"/>
  <c r="B86" s="1"/>
  <c r="B87" s="1"/>
  <c r="B88" s="1"/>
  <c r="O83"/>
  <c r="L83"/>
  <c r="I83"/>
  <c r="B75"/>
  <c r="O67"/>
  <c r="L67"/>
  <c r="I67"/>
  <c r="F67"/>
  <c r="O66"/>
  <c r="L66"/>
  <c r="I66"/>
  <c r="F66"/>
  <c r="O65"/>
  <c r="L65"/>
  <c r="I65"/>
  <c r="F65"/>
  <c r="O64"/>
  <c r="L64"/>
  <c r="I64"/>
  <c r="F64"/>
  <c r="O63"/>
  <c r="L63"/>
  <c r="I63"/>
  <c r="F63"/>
  <c r="B63"/>
  <c r="B64" s="1"/>
  <c r="B65" s="1"/>
  <c r="B66" s="1"/>
  <c r="B67" s="1"/>
  <c r="O62"/>
  <c r="L62"/>
  <c r="I62"/>
  <c r="F62"/>
  <c r="O61"/>
  <c r="L61"/>
  <c r="I61"/>
  <c r="F61"/>
  <c r="O60"/>
  <c r="L60"/>
  <c r="I60"/>
  <c r="O59"/>
  <c r="L59"/>
  <c r="I59"/>
  <c r="O58"/>
  <c r="L58"/>
  <c r="I58"/>
  <c r="O57"/>
  <c r="L57"/>
  <c r="I57"/>
  <c r="O56"/>
  <c r="L56"/>
  <c r="I56"/>
  <c r="O55"/>
  <c r="L55"/>
  <c r="I55"/>
  <c r="B55"/>
  <c r="B56" s="1"/>
  <c r="B57" s="1"/>
  <c r="B58" s="1"/>
  <c r="B59" s="1"/>
  <c r="O54"/>
  <c r="L54"/>
  <c r="I54"/>
  <c r="B46"/>
  <c r="O38"/>
  <c r="L38"/>
  <c r="I38"/>
  <c r="F38"/>
  <c r="O37"/>
  <c r="L37"/>
  <c r="I37"/>
  <c r="F37"/>
  <c r="O36"/>
  <c r="L36"/>
  <c r="I36"/>
  <c r="F36"/>
  <c r="O35"/>
  <c r="L35"/>
  <c r="I35"/>
  <c r="F35"/>
  <c r="B35"/>
  <c r="B36" s="1"/>
  <c r="B37" s="1"/>
  <c r="B38" s="1"/>
  <c r="O34"/>
  <c r="L34"/>
  <c r="I34"/>
  <c r="F34"/>
  <c r="B34"/>
  <c r="O33"/>
  <c r="L33"/>
  <c r="I33"/>
  <c r="F33"/>
  <c r="O32"/>
  <c r="L32"/>
  <c r="I32"/>
  <c r="F32"/>
  <c r="O31"/>
  <c r="L31"/>
  <c r="I31"/>
  <c r="O30"/>
  <c r="L30"/>
  <c r="I30"/>
  <c r="O29"/>
  <c r="L29"/>
  <c r="I29"/>
  <c r="O28"/>
  <c r="L28"/>
  <c r="I28"/>
  <c r="O27"/>
  <c r="L27"/>
  <c r="I27"/>
  <c r="O26"/>
  <c r="L26"/>
  <c r="I26"/>
  <c r="B26"/>
  <c r="B27" s="1"/>
  <c r="B28" s="1"/>
  <c r="B29" s="1"/>
  <c r="B30" s="1"/>
  <c r="O25"/>
  <c r="L25"/>
  <c r="I25"/>
  <c r="B17"/>
  <c r="B12"/>
  <c r="B47" s="1"/>
  <c r="B48" s="1"/>
  <c r="B49" s="1"/>
  <c r="AF70" i="4"/>
  <c r="AD70"/>
  <c r="AB70"/>
  <c r="Z70"/>
  <c r="X70"/>
  <c r="V70"/>
  <c r="T70"/>
  <c r="R70"/>
  <c r="P70"/>
  <c r="N70"/>
  <c r="L70"/>
  <c r="J70"/>
  <c r="G70"/>
  <c r="H70"/>
  <c r="AF69"/>
  <c r="AD69"/>
  <c r="AB69"/>
  <c r="Z69"/>
  <c r="X69"/>
  <c r="V69"/>
  <c r="T69"/>
  <c r="R69"/>
  <c r="P69"/>
  <c r="N69"/>
  <c r="L69"/>
  <c r="J69"/>
  <c r="G69"/>
  <c r="H69"/>
  <c r="AF68"/>
  <c r="AD68"/>
  <c r="AB68"/>
  <c r="Z68"/>
  <c r="X68"/>
  <c r="V68"/>
  <c r="T68"/>
  <c r="R68"/>
  <c r="P68"/>
  <c r="N68"/>
  <c r="L68"/>
  <c r="J68"/>
  <c r="G68"/>
  <c r="H68"/>
  <c r="AF67"/>
  <c r="AD67"/>
  <c r="AB67"/>
  <c r="Z67"/>
  <c r="X67"/>
  <c r="V67"/>
  <c r="T67"/>
  <c r="R67"/>
  <c r="P67"/>
  <c r="N67"/>
  <c r="L67"/>
  <c r="J67"/>
  <c r="G67"/>
  <c r="H67"/>
  <c r="AF66"/>
  <c r="AD66"/>
  <c r="AB66"/>
  <c r="Z66"/>
  <c r="X66"/>
  <c r="V66"/>
  <c r="T66"/>
  <c r="R66"/>
  <c r="P66"/>
  <c r="N66"/>
  <c r="L66"/>
  <c r="J66"/>
  <c r="G66"/>
  <c r="H66"/>
  <c r="AF65"/>
  <c r="AD65"/>
  <c r="AB65"/>
  <c r="Z65"/>
  <c r="X65"/>
  <c r="V65"/>
  <c r="T65"/>
  <c r="R65"/>
  <c r="P65"/>
  <c r="N65"/>
  <c r="L65"/>
  <c r="J65"/>
  <c r="G65"/>
  <c r="H65"/>
  <c r="AF64"/>
  <c r="AD64"/>
  <c r="AB64"/>
  <c r="Z64"/>
  <c r="X64"/>
  <c r="V64"/>
  <c r="T64"/>
  <c r="T57"/>
  <c r="S57"/>
  <c r="R64"/>
  <c r="P64"/>
  <c r="N64"/>
  <c r="L64"/>
  <c r="J64"/>
  <c r="G64"/>
  <c r="H64"/>
  <c r="C64"/>
  <c r="AF63"/>
  <c r="AD63"/>
  <c r="AB63"/>
  <c r="Z63"/>
  <c r="X63"/>
  <c r="V63"/>
  <c r="T63"/>
  <c r="R63"/>
  <c r="P63"/>
  <c r="N63"/>
  <c r="L63"/>
  <c r="J63"/>
  <c r="G63"/>
  <c r="AF62"/>
  <c r="AD62"/>
  <c r="AB62"/>
  <c r="Z62"/>
  <c r="X62"/>
  <c r="V62"/>
  <c r="T62"/>
  <c r="R62"/>
  <c r="P62"/>
  <c r="N62"/>
  <c r="L62"/>
  <c r="J62"/>
  <c r="G62"/>
  <c r="C62"/>
  <c r="AF61"/>
  <c r="AD61"/>
  <c r="AB61"/>
  <c r="Z61"/>
  <c r="X61"/>
  <c r="V61"/>
  <c r="T61"/>
  <c r="R61"/>
  <c r="P61"/>
  <c r="N61"/>
  <c r="L61"/>
  <c r="J61"/>
  <c r="G61"/>
  <c r="AF60"/>
  <c r="AD60"/>
  <c r="AB60"/>
  <c r="Z60"/>
  <c r="X60"/>
  <c r="V60"/>
  <c r="T60"/>
  <c r="R60"/>
  <c r="P60"/>
  <c r="N60"/>
  <c r="L60"/>
  <c r="J60"/>
  <c r="G60"/>
  <c r="C60"/>
  <c r="AF59"/>
  <c r="AD59"/>
  <c r="AB59"/>
  <c r="Z59"/>
  <c r="Z57"/>
  <c r="X59"/>
  <c r="X57"/>
  <c r="W57"/>
  <c r="V59"/>
  <c r="T59"/>
  <c r="R59"/>
  <c r="P59"/>
  <c r="N59"/>
  <c r="L59"/>
  <c r="J59"/>
  <c r="J57"/>
  <c r="G59"/>
  <c r="AF58"/>
  <c r="AD58"/>
  <c r="AD57"/>
  <c r="AB58"/>
  <c r="Z58"/>
  <c r="X58"/>
  <c r="V58"/>
  <c r="V57"/>
  <c r="T58"/>
  <c r="R58"/>
  <c r="P58"/>
  <c r="N58"/>
  <c r="N57"/>
  <c r="L58"/>
  <c r="J58"/>
  <c r="G58"/>
  <c r="C58"/>
  <c r="AF57"/>
  <c r="AE57"/>
  <c r="AB57"/>
  <c r="AA57"/>
  <c r="R57"/>
  <c r="P57"/>
  <c r="O57"/>
  <c r="L57"/>
  <c r="K57"/>
  <c r="B57"/>
  <c r="AF53"/>
  <c r="AD53"/>
  <c r="AB53"/>
  <c r="Z53"/>
  <c r="X53"/>
  <c r="V53"/>
  <c r="T53"/>
  <c r="R53"/>
  <c r="P53"/>
  <c r="N53"/>
  <c r="L53"/>
  <c r="J53"/>
  <c r="G53"/>
  <c r="H53"/>
  <c r="AF52"/>
  <c r="AD52"/>
  <c r="AB52"/>
  <c r="Z52"/>
  <c r="X52"/>
  <c r="V52"/>
  <c r="T52"/>
  <c r="R52"/>
  <c r="P52"/>
  <c r="N52"/>
  <c r="L52"/>
  <c r="J52"/>
  <c r="G52"/>
  <c r="H52"/>
  <c r="AF51"/>
  <c r="AD51"/>
  <c r="AB51"/>
  <c r="Z51"/>
  <c r="X51"/>
  <c r="V51"/>
  <c r="T51"/>
  <c r="R51"/>
  <c r="P51"/>
  <c r="N51"/>
  <c r="L51"/>
  <c r="J51"/>
  <c r="G51"/>
  <c r="H51"/>
  <c r="C51"/>
  <c r="AF50"/>
  <c r="AD50"/>
  <c r="AB50"/>
  <c r="Z50"/>
  <c r="X50"/>
  <c r="V50"/>
  <c r="T50"/>
  <c r="R50"/>
  <c r="P50"/>
  <c r="N50"/>
  <c r="L50"/>
  <c r="J50"/>
  <c r="G50"/>
  <c r="H50"/>
  <c r="AF49"/>
  <c r="AD49"/>
  <c r="AB49"/>
  <c r="Z49"/>
  <c r="X49"/>
  <c r="V49"/>
  <c r="T49"/>
  <c r="R49"/>
  <c r="P49"/>
  <c r="N49"/>
  <c r="L49"/>
  <c r="J49"/>
  <c r="G49"/>
  <c r="H49"/>
  <c r="AF48"/>
  <c r="AD48"/>
  <c r="AB48"/>
  <c r="Z48"/>
  <c r="X48"/>
  <c r="V48"/>
  <c r="T48"/>
  <c r="R48"/>
  <c r="P48"/>
  <c r="N48"/>
  <c r="L48"/>
  <c r="J48"/>
  <c r="G48"/>
  <c r="H48"/>
  <c r="AF47"/>
  <c r="AF40"/>
  <c r="AE40"/>
  <c r="AD47"/>
  <c r="AB47"/>
  <c r="Z47"/>
  <c r="X47"/>
  <c r="X40"/>
  <c r="W40"/>
  <c r="V47"/>
  <c r="T47"/>
  <c r="T40"/>
  <c r="S40"/>
  <c r="R47"/>
  <c r="P47"/>
  <c r="P40"/>
  <c r="O40"/>
  <c r="N47"/>
  <c r="L47"/>
  <c r="J47"/>
  <c r="G47"/>
  <c r="H47"/>
  <c r="C47"/>
  <c r="AF46"/>
  <c r="AD46"/>
  <c r="AB46"/>
  <c r="Z46"/>
  <c r="X46"/>
  <c r="V46"/>
  <c r="T46"/>
  <c r="R46"/>
  <c r="P46"/>
  <c r="N46"/>
  <c r="L46"/>
  <c r="J46"/>
  <c r="G46"/>
  <c r="AF45"/>
  <c r="AD45"/>
  <c r="AB45"/>
  <c r="Z45"/>
  <c r="X45"/>
  <c r="V45"/>
  <c r="T45"/>
  <c r="R45"/>
  <c r="P45"/>
  <c r="N45"/>
  <c r="L45"/>
  <c r="J45"/>
  <c r="G45"/>
  <c r="C45"/>
  <c r="AF44"/>
  <c r="AD44"/>
  <c r="AB44"/>
  <c r="Z44"/>
  <c r="X44"/>
  <c r="V44"/>
  <c r="T44"/>
  <c r="R44"/>
  <c r="P44"/>
  <c r="N44"/>
  <c r="L44"/>
  <c r="J44"/>
  <c r="G44"/>
  <c r="AF43"/>
  <c r="AD43"/>
  <c r="AB43"/>
  <c r="Z43"/>
  <c r="X43"/>
  <c r="V43"/>
  <c r="T43"/>
  <c r="R43"/>
  <c r="P43"/>
  <c r="N43"/>
  <c r="L43"/>
  <c r="J43"/>
  <c r="G43"/>
  <c r="C43"/>
  <c r="AF42"/>
  <c r="AD42"/>
  <c r="AB42"/>
  <c r="Z42"/>
  <c r="Z40"/>
  <c r="X42"/>
  <c r="V42"/>
  <c r="T42"/>
  <c r="R42"/>
  <c r="P42"/>
  <c r="N42"/>
  <c r="L42"/>
  <c r="J42"/>
  <c r="J40"/>
  <c r="G42"/>
  <c r="AF41"/>
  <c r="AD41"/>
  <c r="AD40"/>
  <c r="AB41"/>
  <c r="Z41"/>
  <c r="X41"/>
  <c r="V41"/>
  <c r="V40"/>
  <c r="T41"/>
  <c r="R41"/>
  <c r="P41"/>
  <c r="N41"/>
  <c r="N40"/>
  <c r="L41"/>
  <c r="J41"/>
  <c r="G41"/>
  <c r="C41"/>
  <c r="AB40"/>
  <c r="AA40"/>
  <c r="R40"/>
  <c r="L40"/>
  <c r="K40"/>
  <c r="B40"/>
  <c r="AF36"/>
  <c r="AD36"/>
  <c r="AB36"/>
  <c r="Z36"/>
  <c r="X36"/>
  <c r="V36"/>
  <c r="T36"/>
  <c r="R36"/>
  <c r="P36"/>
  <c r="N36"/>
  <c r="L36"/>
  <c r="J36"/>
  <c r="G36"/>
  <c r="H36"/>
  <c r="AF35"/>
  <c r="AD35"/>
  <c r="AB35"/>
  <c r="Z35"/>
  <c r="X35"/>
  <c r="V35"/>
  <c r="T35"/>
  <c r="R35"/>
  <c r="P35"/>
  <c r="N35"/>
  <c r="L35"/>
  <c r="J35"/>
  <c r="G35"/>
  <c r="H35"/>
  <c r="AF34"/>
  <c r="AD34"/>
  <c r="AB34"/>
  <c r="Z34"/>
  <c r="X34"/>
  <c r="V34"/>
  <c r="T34"/>
  <c r="R34"/>
  <c r="P34"/>
  <c r="N34"/>
  <c r="L34"/>
  <c r="J34"/>
  <c r="G34"/>
  <c r="H34"/>
  <c r="C34"/>
  <c r="AF33"/>
  <c r="AD33"/>
  <c r="AB33"/>
  <c r="Z33"/>
  <c r="X33"/>
  <c r="V33"/>
  <c r="T33"/>
  <c r="R33"/>
  <c r="P33"/>
  <c r="N33"/>
  <c r="L33"/>
  <c r="J33"/>
  <c r="G33"/>
  <c r="H33"/>
  <c r="AF32"/>
  <c r="AD32"/>
  <c r="AB32"/>
  <c r="Z32"/>
  <c r="X32"/>
  <c r="V32"/>
  <c r="T32"/>
  <c r="R32"/>
  <c r="P32"/>
  <c r="N32"/>
  <c r="L32"/>
  <c r="J32"/>
  <c r="G32"/>
  <c r="H32"/>
  <c r="AF31"/>
  <c r="AD31"/>
  <c r="AB31"/>
  <c r="Z31"/>
  <c r="X31"/>
  <c r="V31"/>
  <c r="T31"/>
  <c r="R31"/>
  <c r="P31"/>
  <c r="N31"/>
  <c r="L31"/>
  <c r="J31"/>
  <c r="G31"/>
  <c r="H31"/>
  <c r="AF30"/>
  <c r="AD30"/>
  <c r="AB30"/>
  <c r="Z30"/>
  <c r="X30"/>
  <c r="X23"/>
  <c r="W23"/>
  <c r="V30"/>
  <c r="T30"/>
  <c r="T23"/>
  <c r="S23"/>
  <c r="R30"/>
  <c r="P30"/>
  <c r="N30"/>
  <c r="L30"/>
  <c r="J30"/>
  <c r="G30"/>
  <c r="H30"/>
  <c r="C30"/>
  <c r="AF29"/>
  <c r="AD29"/>
  <c r="AB29"/>
  <c r="Z29"/>
  <c r="X29"/>
  <c r="V29"/>
  <c r="T29"/>
  <c r="R29"/>
  <c r="P29"/>
  <c r="N29"/>
  <c r="L29"/>
  <c r="J29"/>
  <c r="G29"/>
  <c r="AF28"/>
  <c r="AD28"/>
  <c r="AB28"/>
  <c r="Z28"/>
  <c r="X28"/>
  <c r="V28"/>
  <c r="T28"/>
  <c r="R28"/>
  <c r="P28"/>
  <c r="N28"/>
  <c r="L28"/>
  <c r="J28"/>
  <c r="G28"/>
  <c r="C28"/>
  <c r="AF27"/>
  <c r="AD27"/>
  <c r="AB27"/>
  <c r="Z27"/>
  <c r="X27"/>
  <c r="V27"/>
  <c r="T27"/>
  <c r="R27"/>
  <c r="P27"/>
  <c r="N27"/>
  <c r="L27"/>
  <c r="J27"/>
  <c r="G27"/>
  <c r="AF26"/>
  <c r="AD26"/>
  <c r="AB26"/>
  <c r="Z26"/>
  <c r="X26"/>
  <c r="V26"/>
  <c r="T26"/>
  <c r="R26"/>
  <c r="P26"/>
  <c r="N26"/>
  <c r="L26"/>
  <c r="J26"/>
  <c r="G26"/>
  <c r="C26"/>
  <c r="AF25"/>
  <c r="AD25"/>
  <c r="AB25"/>
  <c r="Z25"/>
  <c r="Z23"/>
  <c r="X25"/>
  <c r="V25"/>
  <c r="T25"/>
  <c r="R25"/>
  <c r="P25"/>
  <c r="N25"/>
  <c r="L25"/>
  <c r="J25"/>
  <c r="J23"/>
  <c r="G25"/>
  <c r="AF24"/>
  <c r="AF23"/>
  <c r="AE23"/>
  <c r="AD24"/>
  <c r="AD23"/>
  <c r="AB24"/>
  <c r="Z24"/>
  <c r="X24"/>
  <c r="V24"/>
  <c r="V23"/>
  <c r="T24"/>
  <c r="R24"/>
  <c r="P24"/>
  <c r="P23"/>
  <c r="O23"/>
  <c r="N24"/>
  <c r="N23"/>
  <c r="L24"/>
  <c r="J24"/>
  <c r="G24"/>
  <c r="C24"/>
  <c r="AB23"/>
  <c r="AA23"/>
  <c r="R23"/>
  <c r="L23"/>
  <c r="K23"/>
  <c r="B23"/>
  <c r="P19"/>
  <c r="N19"/>
  <c r="P18"/>
  <c r="N18"/>
  <c r="P17"/>
  <c r="N17"/>
  <c r="P16"/>
  <c r="N16"/>
  <c r="P15"/>
  <c r="N15"/>
  <c r="P14"/>
  <c r="N14"/>
  <c r="P13"/>
  <c r="N13"/>
  <c r="P12"/>
  <c r="N12"/>
  <c r="P11"/>
  <c r="N11"/>
  <c r="P10"/>
  <c r="N10"/>
  <c r="P9"/>
  <c r="N9"/>
  <c r="P8"/>
  <c r="N8"/>
  <c r="P7"/>
  <c r="P6"/>
  <c r="O6"/>
  <c r="N7"/>
  <c r="N6"/>
  <c r="AF19"/>
  <c r="AF6"/>
  <c r="AE6"/>
  <c r="AF18"/>
  <c r="AF17"/>
  <c r="AF16"/>
  <c r="AF15"/>
  <c r="AF14"/>
  <c r="AF13"/>
  <c r="AF12"/>
  <c r="AF11"/>
  <c r="AF10"/>
  <c r="AF9"/>
  <c r="AF8"/>
  <c r="AF7"/>
  <c r="AB19"/>
  <c r="AB18"/>
  <c r="AB17"/>
  <c r="AB16"/>
  <c r="AB15"/>
  <c r="AB14"/>
  <c r="AB13"/>
  <c r="AB12"/>
  <c r="AB11"/>
  <c r="AB10"/>
  <c r="AB9"/>
  <c r="AB8"/>
  <c r="AB7"/>
  <c r="X19"/>
  <c r="X18"/>
  <c r="X17"/>
  <c r="X16"/>
  <c r="X15"/>
  <c r="X14"/>
  <c r="X13"/>
  <c r="X12"/>
  <c r="X11"/>
  <c r="X10"/>
  <c r="X6"/>
  <c r="W6"/>
  <c r="X9"/>
  <c r="X8"/>
  <c r="X7"/>
  <c r="T19"/>
  <c r="T18"/>
  <c r="T17"/>
  <c r="T16"/>
  <c r="T15"/>
  <c r="T14"/>
  <c r="T13"/>
  <c r="T12"/>
  <c r="T11"/>
  <c r="T10"/>
  <c r="T9"/>
  <c r="T8"/>
  <c r="T7"/>
  <c r="T6"/>
  <c r="S6"/>
  <c r="L8"/>
  <c r="L9"/>
  <c r="L6"/>
  <c r="K6"/>
  <c r="L10"/>
  <c r="L11"/>
  <c r="L12"/>
  <c r="L13"/>
  <c r="L14"/>
  <c r="L15"/>
  <c r="L16"/>
  <c r="L17"/>
  <c r="L18"/>
  <c r="L19"/>
  <c r="L7"/>
  <c r="G19"/>
  <c r="H19"/>
  <c r="G18"/>
  <c r="H18"/>
  <c r="G17"/>
  <c r="H17"/>
  <c r="G16"/>
  <c r="H16"/>
  <c r="G15"/>
  <c r="H15"/>
  <c r="G14"/>
  <c r="H14"/>
  <c r="G13"/>
  <c r="H13"/>
  <c r="G8"/>
  <c r="G9"/>
  <c r="G10"/>
  <c r="G11"/>
  <c r="G12"/>
  <c r="G7"/>
  <c r="AD19"/>
  <c r="Z19"/>
  <c r="V19"/>
  <c r="R19"/>
  <c r="J19"/>
  <c r="J6"/>
  <c r="B6"/>
  <c r="C67"/>
  <c r="C19"/>
  <c r="AD18"/>
  <c r="Z18"/>
  <c r="V18"/>
  <c r="R18"/>
  <c r="J18"/>
  <c r="C18"/>
  <c r="AD17"/>
  <c r="Z17"/>
  <c r="V17"/>
  <c r="R17"/>
  <c r="J17"/>
  <c r="C17"/>
  <c r="AD16"/>
  <c r="Z16"/>
  <c r="V16"/>
  <c r="R16"/>
  <c r="J16"/>
  <c r="C16"/>
  <c r="AD15"/>
  <c r="Z15"/>
  <c r="V15"/>
  <c r="R15"/>
  <c r="J15"/>
  <c r="C15"/>
  <c r="AD14"/>
  <c r="Z14"/>
  <c r="V14"/>
  <c r="R14"/>
  <c r="J14"/>
  <c r="C14"/>
  <c r="AD13"/>
  <c r="Z13"/>
  <c r="V13"/>
  <c r="R13"/>
  <c r="J13"/>
  <c r="C13"/>
  <c r="AD12"/>
  <c r="Z12"/>
  <c r="V12"/>
  <c r="R12"/>
  <c r="J12"/>
  <c r="C12"/>
  <c r="AD11"/>
  <c r="Z11"/>
  <c r="V11"/>
  <c r="R11"/>
  <c r="J11"/>
  <c r="C11"/>
  <c r="AD10"/>
  <c r="Z10"/>
  <c r="V10"/>
  <c r="R10"/>
  <c r="J10"/>
  <c r="C10"/>
  <c r="AD9"/>
  <c r="Z9"/>
  <c r="V9"/>
  <c r="R9"/>
  <c r="J9"/>
  <c r="C9"/>
  <c r="AD8"/>
  <c r="Z8"/>
  <c r="V8"/>
  <c r="V6"/>
  <c r="R8"/>
  <c r="J8"/>
  <c r="C8"/>
  <c r="AD7"/>
  <c r="Z7"/>
  <c r="Z6"/>
  <c r="V7"/>
  <c r="R7"/>
  <c r="J7"/>
  <c r="C7"/>
  <c r="AB6"/>
  <c r="AA6"/>
  <c r="R6"/>
  <c r="AC88" i="3"/>
  <c r="AA88"/>
  <c r="AC87"/>
  <c r="AA87"/>
  <c r="AC86"/>
  <c r="AA86"/>
  <c r="AC85"/>
  <c r="AA85"/>
  <c r="AC84"/>
  <c r="AA84"/>
  <c r="AC83"/>
  <c r="AA83"/>
  <c r="AC82"/>
  <c r="AA82"/>
  <c r="AC81"/>
  <c r="AA81"/>
  <c r="AC80"/>
  <c r="AA80"/>
  <c r="AC79"/>
  <c r="AA79"/>
  <c r="AC78"/>
  <c r="AA78"/>
  <c r="AC77"/>
  <c r="AA77"/>
  <c r="AC76"/>
  <c r="AC75"/>
  <c r="AB75"/>
  <c r="AA76"/>
  <c r="AA75"/>
  <c r="Y88"/>
  <c r="W88"/>
  <c r="Y87"/>
  <c r="W87"/>
  <c r="Y86"/>
  <c r="W86"/>
  <c r="Y85"/>
  <c r="W85"/>
  <c r="Y84"/>
  <c r="W84"/>
  <c r="Y83"/>
  <c r="W83"/>
  <c r="Y82"/>
  <c r="W82"/>
  <c r="Y81"/>
  <c r="W81"/>
  <c r="Y80"/>
  <c r="W80"/>
  <c r="Y79"/>
  <c r="W79"/>
  <c r="Y78"/>
  <c r="W78"/>
  <c r="Y77"/>
  <c r="W77"/>
  <c r="Y76"/>
  <c r="W76"/>
  <c r="W75"/>
  <c r="Y75"/>
  <c r="X75"/>
  <c r="U88"/>
  <c r="S88"/>
  <c r="U87"/>
  <c r="S87"/>
  <c r="U86"/>
  <c r="S86"/>
  <c r="U85"/>
  <c r="S85"/>
  <c r="U84"/>
  <c r="S84"/>
  <c r="U83"/>
  <c r="S83"/>
  <c r="U82"/>
  <c r="S82"/>
  <c r="U81"/>
  <c r="S81"/>
  <c r="U80"/>
  <c r="S80"/>
  <c r="U79"/>
  <c r="S79"/>
  <c r="U78"/>
  <c r="S78"/>
  <c r="U77"/>
  <c r="U75"/>
  <c r="T75"/>
  <c r="S77"/>
  <c r="U76"/>
  <c r="S76"/>
  <c r="S75"/>
  <c r="Q71"/>
  <c r="O71"/>
  <c r="Q70"/>
  <c r="O70"/>
  <c r="Q69"/>
  <c r="O69"/>
  <c r="Q68"/>
  <c r="O68"/>
  <c r="Q67"/>
  <c r="O67"/>
  <c r="Q66"/>
  <c r="O66"/>
  <c r="Q65"/>
  <c r="O65"/>
  <c r="Q64"/>
  <c r="O64"/>
  <c r="Q63"/>
  <c r="O63"/>
  <c r="Q62"/>
  <c r="O62"/>
  <c r="Q61"/>
  <c r="O61"/>
  <c r="Q60"/>
  <c r="O60"/>
  <c r="Q59"/>
  <c r="Q58"/>
  <c r="P58"/>
  <c r="O59"/>
  <c r="O58"/>
  <c r="Y53"/>
  <c r="W53"/>
  <c r="U53"/>
  <c r="S53"/>
  <c r="Y52"/>
  <c r="W52"/>
  <c r="U52"/>
  <c r="S52"/>
  <c r="Y51"/>
  <c r="W51"/>
  <c r="U51"/>
  <c r="S51"/>
  <c r="Y50"/>
  <c r="W50"/>
  <c r="U50"/>
  <c r="S50"/>
  <c r="Y49"/>
  <c r="W49"/>
  <c r="U49"/>
  <c r="S49"/>
  <c r="Y48"/>
  <c r="W48"/>
  <c r="U48"/>
  <c r="S48"/>
  <c r="Y47"/>
  <c r="W47"/>
  <c r="U47"/>
  <c r="S47"/>
  <c r="Y46"/>
  <c r="W46"/>
  <c r="U46"/>
  <c r="S46"/>
  <c r="Y45"/>
  <c r="W45"/>
  <c r="U45"/>
  <c r="S45"/>
  <c r="Y44"/>
  <c r="W44"/>
  <c r="U44"/>
  <c r="S44"/>
  <c r="Y43"/>
  <c r="W43"/>
  <c r="U43"/>
  <c r="S43"/>
  <c r="Y42"/>
  <c r="W42"/>
  <c r="U42"/>
  <c r="S42"/>
  <c r="Y41"/>
  <c r="W41"/>
  <c r="U41"/>
  <c r="U40"/>
  <c r="T40"/>
  <c r="S41"/>
  <c r="S40"/>
  <c r="Y40"/>
  <c r="X40"/>
  <c r="W40"/>
  <c r="AC18"/>
  <c r="AA18"/>
  <c r="AC17"/>
  <c r="AA17"/>
  <c r="AC16"/>
  <c r="AA16"/>
  <c r="AC15"/>
  <c r="AA15"/>
  <c r="AC14"/>
  <c r="AA14"/>
  <c r="AC13"/>
  <c r="AA13"/>
  <c r="AC12"/>
  <c r="AA12"/>
  <c r="AC11"/>
  <c r="AA11"/>
  <c r="AC10"/>
  <c r="AA10"/>
  <c r="AC9"/>
  <c r="AA9"/>
  <c r="AC8"/>
  <c r="AA8"/>
  <c r="AC7"/>
  <c r="AA7"/>
  <c r="AC6"/>
  <c r="AA6"/>
  <c r="AC5"/>
  <c r="AB5"/>
  <c r="AA5"/>
  <c r="Q88"/>
  <c r="O88"/>
  <c r="Q87"/>
  <c r="O87"/>
  <c r="Q86"/>
  <c r="O86"/>
  <c r="Q85"/>
  <c r="O85"/>
  <c r="Q84"/>
  <c r="O84"/>
  <c r="Q83"/>
  <c r="O83"/>
  <c r="Q82"/>
  <c r="O82"/>
  <c r="Q81"/>
  <c r="O81"/>
  <c r="Q80"/>
  <c r="O80"/>
  <c r="Q79"/>
  <c r="O79"/>
  <c r="Q78"/>
  <c r="O78"/>
  <c r="Q77"/>
  <c r="O77"/>
  <c r="Q76"/>
  <c r="Q75"/>
  <c r="P75"/>
  <c r="O76"/>
  <c r="O75"/>
  <c r="H88"/>
  <c r="H87"/>
  <c r="H86"/>
  <c r="H85"/>
  <c r="H84"/>
  <c r="H82"/>
  <c r="H83"/>
  <c r="M82"/>
  <c r="I88"/>
  <c r="I87"/>
  <c r="I86"/>
  <c r="I85"/>
  <c r="I84"/>
  <c r="I83"/>
  <c r="I82"/>
  <c r="M88"/>
  <c r="M87"/>
  <c r="M86"/>
  <c r="M85"/>
  <c r="M84"/>
  <c r="M83"/>
  <c r="M81"/>
  <c r="M80"/>
  <c r="M79"/>
  <c r="M78"/>
  <c r="M75"/>
  <c r="L75"/>
  <c r="M77"/>
  <c r="M76"/>
  <c r="M71"/>
  <c r="M70"/>
  <c r="M69"/>
  <c r="M68"/>
  <c r="M67"/>
  <c r="M66"/>
  <c r="M65"/>
  <c r="M64"/>
  <c r="M63"/>
  <c r="M62"/>
  <c r="M61"/>
  <c r="M60"/>
  <c r="M58"/>
  <c r="L58"/>
  <c r="M59"/>
  <c r="K88"/>
  <c r="K87"/>
  <c r="K86"/>
  <c r="K85"/>
  <c r="K84"/>
  <c r="K83"/>
  <c r="K82"/>
  <c r="K81"/>
  <c r="K80"/>
  <c r="K79"/>
  <c r="K78"/>
  <c r="K77"/>
  <c r="K76"/>
  <c r="K75"/>
  <c r="C75"/>
  <c r="AC53"/>
  <c r="AC52"/>
  <c r="AC51"/>
  <c r="AC50"/>
  <c r="AC49"/>
  <c r="AC48"/>
  <c r="AC47"/>
  <c r="AC46"/>
  <c r="AC45"/>
  <c r="AC44"/>
  <c r="AC40"/>
  <c r="AB40"/>
  <c r="AC43"/>
  <c r="AC42"/>
  <c r="AC41"/>
  <c r="Q53"/>
  <c r="Q52"/>
  <c r="Q51"/>
  <c r="Q50"/>
  <c r="Q49"/>
  <c r="Q48"/>
  <c r="Q47"/>
  <c r="Q46"/>
  <c r="Q45"/>
  <c r="Q44"/>
  <c r="Q43"/>
  <c r="Q42"/>
  <c r="Q41"/>
  <c r="Q40"/>
  <c r="P40"/>
  <c r="M53"/>
  <c r="M52"/>
  <c r="M51"/>
  <c r="M50"/>
  <c r="M49"/>
  <c r="M48"/>
  <c r="M47"/>
  <c r="M46"/>
  <c r="M45"/>
  <c r="M44"/>
  <c r="M43"/>
  <c r="M42"/>
  <c r="M40"/>
  <c r="L40"/>
  <c r="M41"/>
  <c r="AA53"/>
  <c r="AA52"/>
  <c r="AA51"/>
  <c r="AA50"/>
  <c r="AA49"/>
  <c r="AA48"/>
  <c r="AA47"/>
  <c r="AA46"/>
  <c r="AA45"/>
  <c r="AA44"/>
  <c r="AA43"/>
  <c r="AA40"/>
  <c r="AA42"/>
  <c r="AA41"/>
  <c r="O53"/>
  <c r="O52"/>
  <c r="O51"/>
  <c r="O50"/>
  <c r="O49"/>
  <c r="O48"/>
  <c r="O47"/>
  <c r="O46"/>
  <c r="O45"/>
  <c r="O44"/>
  <c r="O43"/>
  <c r="O42"/>
  <c r="O41"/>
  <c r="O40"/>
  <c r="K53"/>
  <c r="K52"/>
  <c r="K51"/>
  <c r="K50"/>
  <c r="K49"/>
  <c r="K48"/>
  <c r="K47"/>
  <c r="K46"/>
  <c r="K45"/>
  <c r="K44"/>
  <c r="K43"/>
  <c r="K42"/>
  <c r="K41"/>
  <c r="AC71"/>
  <c r="AA71"/>
  <c r="Y71"/>
  <c r="W71"/>
  <c r="U71"/>
  <c r="S71"/>
  <c r="K71"/>
  <c r="I71"/>
  <c r="H71"/>
  <c r="AC70"/>
  <c r="AA70"/>
  <c r="Y70"/>
  <c r="W70"/>
  <c r="U70"/>
  <c r="S70"/>
  <c r="K70"/>
  <c r="I70"/>
  <c r="H70"/>
  <c r="AC69"/>
  <c r="AA69"/>
  <c r="Y69"/>
  <c r="W69"/>
  <c r="U69"/>
  <c r="S69"/>
  <c r="K69"/>
  <c r="I69"/>
  <c r="H69"/>
  <c r="AC68"/>
  <c r="AA68"/>
  <c r="Y68"/>
  <c r="W68"/>
  <c r="U68"/>
  <c r="S68"/>
  <c r="K68"/>
  <c r="I68"/>
  <c r="H68"/>
  <c r="AC67"/>
  <c r="AA67"/>
  <c r="Y67"/>
  <c r="W67"/>
  <c r="U67"/>
  <c r="S67"/>
  <c r="K67"/>
  <c r="I67"/>
  <c r="H67"/>
  <c r="AC66"/>
  <c r="AA66"/>
  <c r="Y66"/>
  <c r="W66"/>
  <c r="U66"/>
  <c r="S66"/>
  <c r="K66"/>
  <c r="I66"/>
  <c r="H66"/>
  <c r="AC65"/>
  <c r="AA65"/>
  <c r="Y65"/>
  <c r="W65"/>
  <c r="U65"/>
  <c r="S65"/>
  <c r="K65"/>
  <c r="I65"/>
  <c r="H65"/>
  <c r="AC64"/>
  <c r="AA64"/>
  <c r="Y64"/>
  <c r="W64"/>
  <c r="U64"/>
  <c r="S64"/>
  <c r="K64"/>
  <c r="AC63"/>
  <c r="AA63"/>
  <c r="Y63"/>
  <c r="W63"/>
  <c r="U63"/>
  <c r="S63"/>
  <c r="K63"/>
  <c r="AC62"/>
  <c r="AA62"/>
  <c r="Y62"/>
  <c r="W62"/>
  <c r="U62"/>
  <c r="S62"/>
  <c r="K62"/>
  <c r="AC61"/>
  <c r="AA61"/>
  <c r="Y61"/>
  <c r="W61"/>
  <c r="U61"/>
  <c r="U58"/>
  <c r="T58"/>
  <c r="S61"/>
  <c r="K61"/>
  <c r="AC60"/>
  <c r="AA60"/>
  <c r="AA58"/>
  <c r="Y60"/>
  <c r="Y58"/>
  <c r="X58"/>
  <c r="W60"/>
  <c r="U60"/>
  <c r="S60"/>
  <c r="K60"/>
  <c r="AC59"/>
  <c r="AA59"/>
  <c r="Y59"/>
  <c r="W59"/>
  <c r="W58"/>
  <c r="U59"/>
  <c r="S59"/>
  <c r="K59"/>
  <c r="K58"/>
  <c r="AC58"/>
  <c r="AB58"/>
  <c r="S58"/>
  <c r="C58"/>
  <c r="K40"/>
  <c r="C40"/>
  <c r="C5"/>
  <c r="Y6"/>
  <c r="Y7"/>
  <c r="Y8"/>
  <c r="Y9"/>
  <c r="Y10"/>
  <c r="Y11"/>
  <c r="Y5"/>
  <c r="X5"/>
  <c r="Y15"/>
  <c r="Y16"/>
  <c r="Y17"/>
  <c r="Y18"/>
  <c r="Y13"/>
  <c r="Y12"/>
  <c r="Y14"/>
  <c r="U6"/>
  <c r="U7"/>
  <c r="U8"/>
  <c r="U5"/>
  <c r="T5"/>
  <c r="U9"/>
  <c r="U10"/>
  <c r="U11"/>
  <c r="U15"/>
  <c r="U16"/>
  <c r="U17"/>
  <c r="U18"/>
  <c r="U13"/>
  <c r="U12"/>
  <c r="U14"/>
  <c r="Q6"/>
  <c r="Q7"/>
  <c r="Q8"/>
  <c r="Q9"/>
  <c r="Q10"/>
  <c r="Q11"/>
  <c r="Q5"/>
  <c r="P5"/>
  <c r="Q15"/>
  <c r="Q16"/>
  <c r="Q17"/>
  <c r="Q18"/>
  <c r="Q13"/>
  <c r="Q12"/>
  <c r="Q14"/>
  <c r="M6"/>
  <c r="M7"/>
  <c r="M8"/>
  <c r="M5"/>
  <c r="L5"/>
  <c r="M9"/>
  <c r="M10"/>
  <c r="M11"/>
  <c r="M15"/>
  <c r="M16"/>
  <c r="M17"/>
  <c r="M18"/>
  <c r="M13"/>
  <c r="M12"/>
  <c r="M14"/>
  <c r="W13"/>
  <c r="W6"/>
  <c r="W7"/>
  <c r="W8"/>
  <c r="W9"/>
  <c r="W10"/>
  <c r="W11"/>
  <c r="W12"/>
  <c r="W14"/>
  <c r="W15"/>
  <c r="W5"/>
  <c r="W16"/>
  <c r="W17"/>
  <c r="W18"/>
  <c r="S13"/>
  <c r="S6"/>
  <c r="S7"/>
  <c r="S5"/>
  <c r="S8"/>
  <c r="S9"/>
  <c r="S10"/>
  <c r="S11"/>
  <c r="S12"/>
  <c r="S14"/>
  <c r="S15"/>
  <c r="S16"/>
  <c r="S17"/>
  <c r="S18"/>
  <c r="O13"/>
  <c r="O6"/>
  <c r="O7"/>
  <c r="O8"/>
  <c r="O9"/>
  <c r="O10"/>
  <c r="O11"/>
  <c r="O12"/>
  <c r="O14"/>
  <c r="O15"/>
  <c r="O5"/>
  <c r="O16"/>
  <c r="O17"/>
  <c r="O18"/>
  <c r="K13"/>
  <c r="K6"/>
  <c r="K7"/>
  <c r="K5"/>
  <c r="K8"/>
  <c r="K9"/>
  <c r="K10"/>
  <c r="K11"/>
  <c r="K12"/>
  <c r="K14"/>
  <c r="K15"/>
  <c r="K16"/>
  <c r="K17"/>
  <c r="K18"/>
  <c r="I53"/>
  <c r="I52"/>
  <c r="I51"/>
  <c r="I50"/>
  <c r="I49"/>
  <c r="I48"/>
  <c r="I47"/>
  <c r="I18"/>
  <c r="I17"/>
  <c r="I16"/>
  <c r="I15"/>
  <c r="I14"/>
  <c r="I13"/>
  <c r="I12"/>
  <c r="H53"/>
  <c r="H52"/>
  <c r="H51"/>
  <c r="H50"/>
  <c r="H49"/>
  <c r="H48"/>
  <c r="H47"/>
  <c r="H18"/>
  <c r="H17"/>
  <c r="H16"/>
  <c r="H15"/>
  <c r="H14"/>
  <c r="H13"/>
  <c r="H12"/>
  <c r="C68" i="4"/>
  <c r="C31"/>
  <c r="C35"/>
  <c r="C48"/>
  <c r="C52"/>
  <c r="C65"/>
  <c r="C69"/>
  <c r="C25"/>
  <c r="C27"/>
  <c r="C29"/>
  <c r="C32"/>
  <c r="C36"/>
  <c r="C42"/>
  <c r="C44"/>
  <c r="C46"/>
  <c r="C49"/>
  <c r="C53"/>
  <c r="C59"/>
  <c r="C61"/>
  <c r="C63"/>
  <c r="C66"/>
  <c r="C70"/>
  <c r="C33"/>
  <c r="C50"/>
  <c r="AD6"/>
  <c r="I98" i="11" l="1"/>
  <c r="I99" s="1"/>
  <c r="L98"/>
  <c r="L99" s="1"/>
  <c r="L69"/>
  <c r="L70" s="1"/>
  <c r="B21"/>
  <c r="O98"/>
  <c r="O99" s="1"/>
  <c r="I69"/>
  <c r="I70" s="1"/>
  <c r="O69"/>
  <c r="O40"/>
  <c r="O41" s="1"/>
  <c r="I40"/>
  <c r="I41" s="1"/>
  <c r="L40"/>
  <c r="L41" s="1"/>
  <c r="O70"/>
  <c r="I98" i="10"/>
  <c r="O98"/>
  <c r="L98"/>
  <c r="B50"/>
  <c r="L69"/>
  <c r="O69"/>
  <c r="I69"/>
  <c r="I40"/>
  <c r="O40"/>
  <c r="L40"/>
  <c r="B18"/>
  <c r="B19" s="1"/>
  <c r="B20" s="1"/>
  <c r="B21" s="1"/>
  <c r="B76"/>
  <c r="B77" s="1"/>
  <c r="B78" s="1"/>
  <c r="B79" s="1"/>
  <c r="O99" l="1"/>
  <c r="I99"/>
  <c r="O70"/>
  <c r="L70"/>
  <c r="I70"/>
  <c r="O41"/>
  <c r="I41"/>
  <c r="L99"/>
  <c r="L41"/>
</calcChain>
</file>

<file path=xl/sharedStrings.xml><?xml version="1.0" encoding="utf-8"?>
<sst xmlns="http://schemas.openxmlformats.org/spreadsheetml/2006/main" count="440" uniqueCount="66">
  <si>
    <t>Боксов</t>
  </si>
  <si>
    <t>M, %</t>
  </si>
  <si>
    <t>Ставки</t>
  </si>
  <si>
    <t>Бокс/шафл</t>
  </si>
  <si>
    <t>TC</t>
  </si>
  <si>
    <t>D</t>
  </si>
  <si>
    <t>M, $ (час)</t>
  </si>
  <si>
    <t>Sigma</t>
  </si>
  <si>
    <t>5-100</t>
  </si>
  <si>
    <t>10-200</t>
  </si>
  <si>
    <t>25-500</t>
  </si>
  <si>
    <t>Килли, 2 бокса</t>
  </si>
  <si>
    <t>Стандарт</t>
  </si>
  <si>
    <t>500 млн. раздач</t>
  </si>
  <si>
    <t>Банк</t>
  </si>
  <si>
    <t>Килли, 1 бокс</t>
  </si>
  <si>
    <t>Трибл + Индексы</t>
  </si>
  <si>
    <t>1 млрд. раздач</t>
  </si>
  <si>
    <t>D0</t>
  </si>
  <si>
    <t>Трибл + БС</t>
  </si>
  <si>
    <t>Ковари-антность</t>
  </si>
  <si>
    <t>10-100</t>
  </si>
  <si>
    <t>%</t>
  </si>
  <si>
    <t>D1</t>
  </si>
  <si>
    <t>Cov</t>
  </si>
  <si>
    <t>D2</t>
  </si>
  <si>
    <t>Килли</t>
  </si>
  <si>
    <t>N</t>
  </si>
  <si>
    <t>25-100</t>
  </si>
  <si>
    <t>5-20</t>
  </si>
  <si>
    <t>M, $/час</t>
  </si>
  <si>
    <t>Стандарт, БС, 2 бокса, подрезка 3.5</t>
  </si>
  <si>
    <t>Стандарт, БС, 2 бокса, подрезка 3</t>
  </si>
  <si>
    <t>Стандарт, БС, 2 бокса, подрезка 4</t>
  </si>
  <si>
    <t>Стандарт, БС, 2 бокса, подрезка 4.5</t>
  </si>
  <si>
    <t>Ev,%</t>
  </si>
  <si>
    <t>Freq,%</t>
  </si>
  <si>
    <t>$/hand</t>
  </si>
  <si>
    <t>$</t>
  </si>
  <si>
    <t>Скорость, рук/час</t>
  </si>
  <si>
    <t>$/час</t>
  </si>
  <si>
    <t>Bet</t>
  </si>
  <si>
    <t>0-</t>
  </si>
  <si>
    <t>0+</t>
  </si>
  <si>
    <t>Kelly</t>
  </si>
  <si>
    <t>Время раздачи, с</t>
  </si>
  <si>
    <t>Раздач / шафл</t>
  </si>
  <si>
    <t>Рук / шафл</t>
  </si>
  <si>
    <t>Время на бокс, с</t>
  </si>
  <si>
    <t>Время на дилера, с</t>
  </si>
  <si>
    <t>Время замеса, с</t>
  </si>
  <si>
    <t>Время игры шафла, с</t>
  </si>
  <si>
    <t>Время шафла, с</t>
  </si>
  <si>
    <t>Скорость, шафл/час</t>
  </si>
  <si>
    <t>Бюджет, $</t>
  </si>
  <si>
    <t>Синий - данные из симулятора</t>
  </si>
  <si>
    <t>Серый - настройки для ввода</t>
  </si>
  <si>
    <t>EV0, %</t>
  </si>
  <si>
    <t>Подрезка 3/6</t>
  </si>
  <si>
    <t>Схема 1</t>
  </si>
  <si>
    <t>Схема 2</t>
  </si>
  <si>
    <t>Схема 3</t>
  </si>
  <si>
    <t>Подрезка 4/6</t>
  </si>
  <si>
    <t>Подрезка 5/6</t>
  </si>
  <si>
    <t>Правила: саренда на туза, один сплит</t>
  </si>
  <si>
    <t>Правила: саренда без туза, один сплит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</si>
</sst>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4" applyNumberFormat="0" applyAlignment="0" applyProtection="0"/>
    <xf numFmtId="0" fontId="13" fillId="12" borderId="5" applyNumberFormat="0" applyAlignment="0" applyProtection="0"/>
    <xf numFmtId="0" fontId="14" fillId="12" borderId="4" applyNumberFormat="0" applyAlignment="0" applyProtection="0"/>
    <xf numFmtId="0" fontId="15" fillId="0" borderId="6" applyNumberFormat="0" applyFill="0" applyAlignment="0" applyProtection="0"/>
    <xf numFmtId="0" fontId="16" fillId="13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1" fillId="14" borderId="8" applyNumberFormat="0" applyFont="0" applyAlignment="0" applyProtection="0"/>
  </cellStyleXfs>
  <cellXfs count="50">
    <xf numFmtId="0" fontId="0" fillId="0" borderId="0" xfId="0"/>
    <xf numFmtId="2" fontId="0" fillId="0" borderId="0" xfId="0" applyNumberFormat="1"/>
    <xf numFmtId="2" fontId="4" fillId="0" borderId="0" xfId="0" applyNumberFormat="1" applyFont="1"/>
    <xf numFmtId="0" fontId="2" fillId="0" borderId="0" xfId="0" applyFont="1"/>
    <xf numFmtId="1" fontId="0" fillId="0" borderId="0" xfId="0" applyNumberFormat="1"/>
    <xf numFmtId="1" fontId="4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2" fontId="2" fillId="0" borderId="0" xfId="0" applyNumberFormat="1" applyFont="1"/>
    <xf numFmtId="0" fontId="2" fillId="2" borderId="0" xfId="0" applyFont="1" applyFill="1"/>
    <xf numFmtId="0" fontId="0" fillId="2" borderId="0" xfId="0" applyFill="1"/>
    <xf numFmtId="0" fontId="2" fillId="0" borderId="0" xfId="0" applyFont="1" applyFill="1"/>
    <xf numFmtId="1" fontId="3" fillId="0" borderId="0" xfId="0" applyNumberFormat="1" applyFont="1" applyAlignment="1">
      <alignment wrapText="1"/>
    </xf>
    <xf numFmtId="49" fontId="2" fillId="0" borderId="0" xfId="0" applyNumberFormat="1" applyFont="1"/>
    <xf numFmtId="2" fontId="0" fillId="0" borderId="0" xfId="0" applyNumberFormat="1" applyFill="1"/>
    <xf numFmtId="1" fontId="0" fillId="0" borderId="0" xfId="0" applyNumberFormat="1" applyFill="1"/>
    <xf numFmtId="0" fontId="0" fillId="0" borderId="0" xfId="0" applyFill="1"/>
    <xf numFmtId="2" fontId="0" fillId="3" borderId="0" xfId="0" applyNumberFormat="1" applyFill="1"/>
    <xf numFmtId="2" fontId="2" fillId="3" borderId="0" xfId="0" applyNumberFormat="1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4" fillId="7" borderId="0" xfId="0" applyNumberFormat="1" applyFont="1" applyFill="1"/>
    <xf numFmtId="164" fontId="0" fillId="5" borderId="0" xfId="0" applyNumberFormat="1" applyFill="1"/>
    <xf numFmtId="0" fontId="4" fillId="5" borderId="0" xfId="0" applyFont="1" applyFill="1"/>
    <xf numFmtId="0" fontId="0" fillId="6" borderId="0" xfId="0" applyFill="1"/>
    <xf numFmtId="0" fontId="0" fillId="6" borderId="0" xfId="0" applyFill="1"/>
    <xf numFmtId="0" fontId="0" fillId="6" borderId="0" xfId="0" applyFill="1"/>
    <xf numFmtId="0" fontId="0" fillId="0" borderId="0" xfId="0"/>
    <xf numFmtId="2" fontId="0" fillId="0" borderId="0" xfId="0" applyNumberFormat="1"/>
    <xf numFmtId="2" fontId="4" fillId="0" borderId="0" xfId="0" applyNumberFormat="1" applyFont="1"/>
    <xf numFmtId="1" fontId="0" fillId="0" borderId="0" xfId="0" applyNumberFormat="1"/>
    <xf numFmtId="0" fontId="4" fillId="0" borderId="0" xfId="0" applyFont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2" fontId="4" fillId="7" borderId="0" xfId="0" applyNumberFormat="1" applyFont="1" applyFill="1"/>
    <xf numFmtId="164" fontId="0" fillId="5" borderId="0" xfId="0" applyNumberFormat="1" applyFill="1"/>
    <xf numFmtId="0" fontId="4" fillId="5" borderId="0" xfId="0" applyFont="1" applyFill="1"/>
    <xf numFmtId="0" fontId="0" fillId="6" borderId="0" xfId="0" applyFill="1"/>
    <xf numFmtId="0" fontId="0" fillId="6" borderId="0" xfId="0" applyFill="1"/>
    <xf numFmtId="0" fontId="0" fillId="6" borderId="0" xfId="0" applyFill="1"/>
    <xf numFmtId="0" fontId="0" fillId="6" borderId="0" xfId="0" applyFill="1"/>
    <xf numFmtId="0" fontId="0" fillId="6" borderId="0" xfId="0" applyFill="1"/>
    <xf numFmtId="0" fontId="0" fillId="4" borderId="0" xfId="0" applyFill="1"/>
    <xf numFmtId="0" fontId="0" fillId="6" borderId="0" xfId="0" applyFill="1"/>
  </cellXfs>
  <cellStyles count="43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opLeftCell="A64" workbookViewId="0">
      <selection activeCell="E32" sqref="E32"/>
    </sheetView>
  </sheetViews>
  <sheetFormatPr defaultRowHeight="12.75"/>
  <cols>
    <col min="1" max="1" width="6.42578125" customWidth="1"/>
    <col min="2" max="2" width="7.5703125" customWidth="1"/>
    <col min="3" max="3" width="5.85546875" customWidth="1"/>
    <col min="4" max="4" width="6.28515625" style="1" customWidth="1"/>
    <col min="5" max="5" width="6.140625" customWidth="1"/>
    <col min="6" max="6" width="5.5703125" style="1" customWidth="1"/>
    <col min="7" max="7" width="6.140625" style="1" customWidth="1"/>
    <col min="8" max="8" width="8.140625" style="4" customWidth="1"/>
    <col min="9" max="9" width="7.5703125" customWidth="1"/>
    <col min="10" max="10" width="6.5703125" customWidth="1"/>
    <col min="12" max="12" width="6.7109375" style="4" customWidth="1"/>
    <col min="13" max="13" width="2.28515625" customWidth="1"/>
    <col min="14" max="14" width="6.85546875" customWidth="1"/>
    <col min="16" max="16" width="6.5703125" customWidth="1"/>
    <col min="17" max="17" width="2.5703125" customWidth="1"/>
    <col min="20" max="20" width="6.28515625" customWidth="1"/>
    <col min="21" max="21" width="2.28515625" customWidth="1"/>
    <col min="24" max="24" width="6.5703125" customWidth="1"/>
    <col min="25" max="25" width="2.42578125" customWidth="1"/>
    <col min="26" max="26" width="8.140625" customWidth="1"/>
    <col min="28" max="28" width="7" customWidth="1"/>
    <col min="29" max="29" width="2.28515625" customWidth="1"/>
  </cols>
  <sheetData>
    <row r="1" spans="1:29">
      <c r="A1" t="s">
        <v>14</v>
      </c>
      <c r="B1" s="7">
        <v>10000</v>
      </c>
    </row>
    <row r="2" spans="1:29">
      <c r="A2" s="7" t="s">
        <v>12</v>
      </c>
    </row>
    <row r="3" spans="1:29">
      <c r="A3" t="s">
        <v>13</v>
      </c>
    </row>
    <row r="4" spans="1:29" s="8" customFormat="1" ht="25.5">
      <c r="A4" s="8" t="s">
        <v>4</v>
      </c>
      <c r="B4" s="8" t="s">
        <v>0</v>
      </c>
      <c r="C4" s="9" t="s">
        <v>3</v>
      </c>
      <c r="D4" s="9"/>
      <c r="E4" s="9" t="s">
        <v>1</v>
      </c>
      <c r="F4" s="9" t="s">
        <v>5</v>
      </c>
      <c r="G4" s="9"/>
      <c r="H4" s="10" t="s">
        <v>15</v>
      </c>
      <c r="I4" s="10" t="s">
        <v>11</v>
      </c>
      <c r="J4" s="8" t="s">
        <v>2</v>
      </c>
      <c r="K4" s="9" t="s">
        <v>6</v>
      </c>
      <c r="L4" s="10" t="s">
        <v>7</v>
      </c>
      <c r="M4" s="10" t="s">
        <v>5</v>
      </c>
      <c r="N4" s="8" t="s">
        <v>2</v>
      </c>
      <c r="O4" s="9" t="s">
        <v>6</v>
      </c>
      <c r="P4" s="10" t="s">
        <v>7</v>
      </c>
      <c r="Q4" s="10" t="s">
        <v>5</v>
      </c>
      <c r="R4" s="8" t="s">
        <v>2</v>
      </c>
      <c r="S4" s="9" t="s">
        <v>6</v>
      </c>
      <c r="T4" s="10" t="s">
        <v>7</v>
      </c>
      <c r="U4" s="10" t="s">
        <v>5</v>
      </c>
      <c r="V4" s="8" t="s">
        <v>2</v>
      </c>
      <c r="W4" s="9" t="s">
        <v>6</v>
      </c>
      <c r="X4" s="10" t="s">
        <v>7</v>
      </c>
      <c r="Y4" s="10" t="s">
        <v>5</v>
      </c>
      <c r="Z4" s="8" t="s">
        <v>2</v>
      </c>
      <c r="AA4" s="9" t="s">
        <v>6</v>
      </c>
      <c r="AB4" s="10" t="s">
        <v>7</v>
      </c>
      <c r="AC4" s="10" t="s">
        <v>5</v>
      </c>
    </row>
    <row r="5" spans="1:29">
      <c r="C5" s="2">
        <f>SUM(C6:C18)</f>
        <v>33.137</v>
      </c>
      <c r="E5" s="1"/>
      <c r="I5" s="4"/>
      <c r="J5" s="14">
        <v>15</v>
      </c>
      <c r="K5" s="2">
        <f>SUM(K6:K18)</f>
        <v>31.298525999999999</v>
      </c>
      <c r="L5" s="5">
        <f>SQRT(M5)</f>
        <v>1551.5562445493233</v>
      </c>
      <c r="M5" s="6">
        <f>SUM(M6:M18)</f>
        <v>2407326.7799999993</v>
      </c>
      <c r="N5" s="16"/>
      <c r="O5" s="2">
        <f>SUM(O6:O18)</f>
        <v>13.8607695</v>
      </c>
      <c r="P5" s="5">
        <f>SQRT(Q5)</f>
        <v>226.93568295885069</v>
      </c>
      <c r="Q5" s="6">
        <f>SUM(Q6:Q18)</f>
        <v>51499.804199999991</v>
      </c>
      <c r="R5" s="3" t="s">
        <v>8</v>
      </c>
      <c r="S5" s="2">
        <f>SUM(S6:S18)</f>
        <v>67.90473750000001</v>
      </c>
      <c r="T5" s="5">
        <f>SQRT(U5)</f>
        <v>741.12881430963137</v>
      </c>
      <c r="U5" s="6">
        <f>SUM(U6:U18)</f>
        <v>549271.91940000001</v>
      </c>
      <c r="V5" s="3" t="s">
        <v>9</v>
      </c>
      <c r="W5" s="2">
        <f>SUM(W6:W18)</f>
        <v>96.466114200000007</v>
      </c>
      <c r="X5" s="5">
        <f>SQRT(Y5)</f>
        <v>1005.633132210748</v>
      </c>
      <c r="Y5" s="6">
        <f>SUM(Y6:Y18)</f>
        <v>1011297.9966</v>
      </c>
      <c r="Z5" s="3" t="s">
        <v>10</v>
      </c>
      <c r="AA5" s="2">
        <f>SUM(AA6:AA18)</f>
        <v>98.343637500000014</v>
      </c>
      <c r="AB5" s="5">
        <f>SQRT(AC5)</f>
        <v>1110.8192179648315</v>
      </c>
      <c r="AC5" s="6">
        <f>SUM(AC6:AC18)</f>
        <v>1233919.3349999997</v>
      </c>
    </row>
    <row r="6" spans="1:29">
      <c r="A6">
        <v>-6</v>
      </c>
      <c r="B6">
        <v>1</v>
      </c>
      <c r="C6" s="1">
        <v>7.8E-2</v>
      </c>
      <c r="E6" s="1">
        <v>-4.8150000000000004</v>
      </c>
      <c r="F6" s="1">
        <v>1.3169999999999999</v>
      </c>
      <c r="I6" s="4"/>
      <c r="J6" s="12">
        <v>100</v>
      </c>
      <c r="K6" s="1">
        <f t="shared" ref="K6:K18" si="0">$C6*$E6/100*J6*6</f>
        <v>-2.2534200000000002</v>
      </c>
      <c r="M6" s="4">
        <f t="shared" ref="M6:M18" si="1">($C6*6*$F6)*J6*J6</f>
        <v>6163.5599999999986</v>
      </c>
      <c r="N6" s="13">
        <v>5</v>
      </c>
      <c r="O6" s="1">
        <f t="shared" ref="O6:O18" si="2">$C6*$E6/100*N6*6</f>
        <v>-0.11267099999999999</v>
      </c>
      <c r="P6" s="4"/>
      <c r="Q6" s="4">
        <f t="shared" ref="Q6:Q18" si="3">($C6*6*$F6)*N6*N6</f>
        <v>15.408899999999996</v>
      </c>
      <c r="R6">
        <v>5</v>
      </c>
      <c r="S6" s="1">
        <f t="shared" ref="S6:S18" si="4">$C6*$E6/100*R6*6</f>
        <v>-0.11267099999999999</v>
      </c>
      <c r="T6" s="4"/>
      <c r="U6" s="4">
        <f t="shared" ref="U6:U18" si="5">($C6*6*$F6)*R6*R6</f>
        <v>15.408899999999996</v>
      </c>
      <c r="V6">
        <v>10</v>
      </c>
      <c r="W6" s="1">
        <f t="shared" ref="W6:W18" si="6">$C6*$E6/100*V6*6</f>
        <v>-0.22534199999999999</v>
      </c>
      <c r="X6" s="4"/>
      <c r="Y6" s="4">
        <f t="shared" ref="Y6:Y18" si="7">($C6*6*$F6)*V6*V6</f>
        <v>61.635599999999982</v>
      </c>
      <c r="Z6">
        <v>25</v>
      </c>
      <c r="AA6" s="1">
        <f t="shared" ref="AA6:AA18" si="8">$C6*$E6/100*Z6*6</f>
        <v>-0.56335500000000005</v>
      </c>
      <c r="AB6" s="4"/>
      <c r="AC6" s="4">
        <f t="shared" ref="AC6:AC18" si="9">($C6*6*$F6)*Z6*Z6</f>
        <v>385.22249999999991</v>
      </c>
    </row>
    <row r="7" spans="1:29">
      <c r="A7">
        <v>-5</v>
      </c>
      <c r="B7">
        <v>1</v>
      </c>
      <c r="C7" s="1">
        <v>0.14799999999999999</v>
      </c>
      <c r="E7" s="1">
        <v>-3.3730000000000002</v>
      </c>
      <c r="F7" s="1">
        <v>1.292</v>
      </c>
      <c r="I7" s="4"/>
      <c r="J7" s="12">
        <v>100</v>
      </c>
      <c r="K7" s="1">
        <f t="shared" si="0"/>
        <v>-2.9952239999999999</v>
      </c>
      <c r="M7" s="4">
        <f t="shared" si="1"/>
        <v>11472.96</v>
      </c>
      <c r="N7" s="13">
        <v>5</v>
      </c>
      <c r="O7" s="1">
        <f t="shared" si="2"/>
        <v>-0.14976119999999998</v>
      </c>
      <c r="P7" s="4"/>
      <c r="Q7" s="4">
        <f t="shared" si="3"/>
        <v>28.682399999999998</v>
      </c>
      <c r="R7">
        <v>5</v>
      </c>
      <c r="S7" s="1">
        <f t="shared" si="4"/>
        <v>-0.14976119999999998</v>
      </c>
      <c r="T7" s="4"/>
      <c r="U7" s="4">
        <f t="shared" si="5"/>
        <v>28.682399999999998</v>
      </c>
      <c r="V7">
        <v>10</v>
      </c>
      <c r="W7" s="1">
        <f t="shared" si="6"/>
        <v>-0.29952239999999997</v>
      </c>
      <c r="X7" s="4"/>
      <c r="Y7" s="4">
        <f t="shared" si="7"/>
        <v>114.72959999999999</v>
      </c>
      <c r="Z7">
        <v>25</v>
      </c>
      <c r="AA7" s="1">
        <f t="shared" si="8"/>
        <v>-0.74880599999999997</v>
      </c>
      <c r="AB7" s="4"/>
      <c r="AC7" s="4">
        <f t="shared" si="9"/>
        <v>717.06</v>
      </c>
    </row>
    <row r="8" spans="1:29">
      <c r="A8">
        <v>-4</v>
      </c>
      <c r="B8">
        <v>1</v>
      </c>
      <c r="C8" s="1">
        <v>0.38300000000000001</v>
      </c>
      <c r="E8" s="1">
        <v>-2.7530000000000001</v>
      </c>
      <c r="F8" s="1">
        <v>1.276</v>
      </c>
      <c r="I8" s="4"/>
      <c r="J8" s="12">
        <v>100</v>
      </c>
      <c r="K8" s="1">
        <f t="shared" si="0"/>
        <v>-6.3263940000000005</v>
      </c>
      <c r="M8" s="4">
        <f t="shared" si="1"/>
        <v>29322.480000000003</v>
      </c>
      <c r="N8" s="13">
        <v>5</v>
      </c>
      <c r="O8" s="1">
        <f t="shared" si="2"/>
        <v>-0.31631970000000004</v>
      </c>
      <c r="P8" s="4"/>
      <c r="Q8" s="4">
        <f t="shared" si="3"/>
        <v>73.30619999999999</v>
      </c>
      <c r="R8">
        <v>5</v>
      </c>
      <c r="S8" s="1">
        <f t="shared" si="4"/>
        <v>-0.31631970000000004</v>
      </c>
      <c r="T8" s="4"/>
      <c r="U8" s="4">
        <f t="shared" si="5"/>
        <v>73.30619999999999</v>
      </c>
      <c r="V8">
        <v>10</v>
      </c>
      <c r="W8" s="1">
        <f t="shared" si="6"/>
        <v>-0.63263940000000007</v>
      </c>
      <c r="X8" s="4"/>
      <c r="Y8" s="4">
        <f t="shared" si="7"/>
        <v>293.22479999999996</v>
      </c>
      <c r="Z8">
        <v>25</v>
      </c>
      <c r="AA8" s="1">
        <f t="shared" si="8"/>
        <v>-1.5815985000000001</v>
      </c>
      <c r="AB8" s="4"/>
      <c r="AC8" s="4">
        <f t="shared" si="9"/>
        <v>1832.6550000000002</v>
      </c>
    </row>
    <row r="9" spans="1:29">
      <c r="A9">
        <v>-3</v>
      </c>
      <c r="B9">
        <v>1</v>
      </c>
      <c r="C9" s="1">
        <v>0.90600000000000003</v>
      </c>
      <c r="E9" s="1">
        <v>-2.0430000000000001</v>
      </c>
      <c r="F9" s="1">
        <v>1.2589999999999999</v>
      </c>
      <c r="I9" s="4"/>
      <c r="J9" s="12">
        <v>100</v>
      </c>
      <c r="K9" s="1">
        <f t="shared" si="0"/>
        <v>-11.105748</v>
      </c>
      <c r="M9" s="4">
        <f t="shared" si="1"/>
        <v>68439.239999999991</v>
      </c>
      <c r="N9" s="13">
        <v>5</v>
      </c>
      <c r="O9" s="1">
        <f t="shared" si="2"/>
        <v>-0.55528739999999999</v>
      </c>
      <c r="P9" s="4"/>
      <c r="Q9" s="4">
        <f t="shared" si="3"/>
        <v>171.09809999999999</v>
      </c>
      <c r="R9">
        <v>5</v>
      </c>
      <c r="S9" s="1">
        <f t="shared" si="4"/>
        <v>-0.55528739999999999</v>
      </c>
      <c r="T9" s="4"/>
      <c r="U9" s="4">
        <f t="shared" si="5"/>
        <v>171.09809999999999</v>
      </c>
      <c r="V9">
        <v>10</v>
      </c>
      <c r="W9" s="1">
        <f t="shared" si="6"/>
        <v>-1.1105748</v>
      </c>
      <c r="X9" s="4"/>
      <c r="Y9" s="4">
        <f t="shared" si="7"/>
        <v>684.39239999999995</v>
      </c>
      <c r="Z9">
        <v>25</v>
      </c>
      <c r="AA9" s="1">
        <f t="shared" si="8"/>
        <v>-2.776437</v>
      </c>
      <c r="AB9" s="4"/>
      <c r="AC9" s="4">
        <f t="shared" si="9"/>
        <v>4277.4524999999994</v>
      </c>
    </row>
    <row r="10" spans="1:29">
      <c r="A10">
        <v>-2</v>
      </c>
      <c r="B10">
        <v>1</v>
      </c>
      <c r="C10" s="1">
        <v>2.044</v>
      </c>
      <c r="E10" s="1">
        <v>-1.3620000000000001</v>
      </c>
      <c r="F10" s="1">
        <v>1.2430000000000001</v>
      </c>
      <c r="I10" s="4"/>
      <c r="J10" s="12">
        <v>100</v>
      </c>
      <c r="K10" s="1">
        <f t="shared" si="0"/>
        <v>-16.703568000000004</v>
      </c>
      <c r="M10" s="4">
        <f t="shared" si="1"/>
        <v>152441.51999999999</v>
      </c>
      <c r="N10" s="13">
        <v>5</v>
      </c>
      <c r="O10" s="1">
        <f t="shared" si="2"/>
        <v>-0.83517840000000021</v>
      </c>
      <c r="P10" s="4"/>
      <c r="Q10" s="4">
        <f t="shared" si="3"/>
        <v>381.10379999999998</v>
      </c>
      <c r="R10">
        <v>5</v>
      </c>
      <c r="S10" s="1">
        <f t="shared" si="4"/>
        <v>-0.83517840000000021</v>
      </c>
      <c r="T10" s="4"/>
      <c r="U10" s="4">
        <f t="shared" si="5"/>
        <v>381.10379999999998</v>
      </c>
      <c r="V10">
        <v>10</v>
      </c>
      <c r="W10" s="1">
        <f t="shared" si="6"/>
        <v>-1.6703568000000004</v>
      </c>
      <c r="X10" s="4"/>
      <c r="Y10" s="4">
        <f t="shared" si="7"/>
        <v>1524.4151999999999</v>
      </c>
      <c r="Z10">
        <v>25</v>
      </c>
      <c r="AA10" s="1">
        <f t="shared" si="8"/>
        <v>-4.175892000000001</v>
      </c>
      <c r="AB10" s="4"/>
      <c r="AC10" s="4">
        <f t="shared" si="9"/>
        <v>9527.5949999999993</v>
      </c>
    </row>
    <row r="11" spans="1:29">
      <c r="A11">
        <v>-1</v>
      </c>
      <c r="B11">
        <v>1</v>
      </c>
      <c r="C11" s="1">
        <v>4.3239999999999998</v>
      </c>
      <c r="E11" s="1">
        <v>-0.71299999999999997</v>
      </c>
      <c r="F11" s="1">
        <v>1.23</v>
      </c>
      <c r="I11" s="4"/>
      <c r="J11" s="12">
        <v>100</v>
      </c>
      <c r="K11" s="1">
        <f t="shared" si="0"/>
        <v>-18.498071999999997</v>
      </c>
      <c r="M11" s="4">
        <f t="shared" si="1"/>
        <v>319111.19999999995</v>
      </c>
      <c r="N11" s="13">
        <v>5</v>
      </c>
      <c r="O11" s="1">
        <f t="shared" si="2"/>
        <v>-0.92490359999999983</v>
      </c>
      <c r="P11" s="4"/>
      <c r="Q11" s="4">
        <f t="shared" si="3"/>
        <v>797.77799999999979</v>
      </c>
      <c r="R11">
        <v>5</v>
      </c>
      <c r="S11" s="1">
        <f t="shared" si="4"/>
        <v>-0.92490359999999983</v>
      </c>
      <c r="T11" s="4"/>
      <c r="U11" s="4">
        <f t="shared" si="5"/>
        <v>797.77799999999979</v>
      </c>
      <c r="V11">
        <v>10</v>
      </c>
      <c r="W11" s="1">
        <f t="shared" si="6"/>
        <v>-1.8498071999999997</v>
      </c>
      <c r="X11" s="4"/>
      <c r="Y11" s="4">
        <f t="shared" si="7"/>
        <v>3191.1119999999992</v>
      </c>
      <c r="Z11">
        <v>25</v>
      </c>
      <c r="AA11" s="1">
        <f t="shared" si="8"/>
        <v>-4.6245179999999992</v>
      </c>
      <c r="AB11" s="4"/>
      <c r="AC11" s="4">
        <f t="shared" si="9"/>
        <v>19944.449999999997</v>
      </c>
    </row>
    <row r="12" spans="1:29">
      <c r="A12">
        <v>0</v>
      </c>
      <c r="B12">
        <v>1</v>
      </c>
      <c r="C12" s="1">
        <v>17.931999999999999</v>
      </c>
      <c r="E12" s="11">
        <v>0.20100000000000001</v>
      </c>
      <c r="F12" s="1">
        <v>1.21</v>
      </c>
      <c r="H12" s="4">
        <f t="shared" ref="H12:H18" si="10">$B$1*E12/100/F12</f>
        <v>16.611570247933887</v>
      </c>
      <c r="I12" s="4">
        <f t="shared" ref="I12:I18" si="11">$B$1/100*E12/(F12+0.48)</f>
        <v>11.893491124260356</v>
      </c>
      <c r="J12" s="12">
        <v>100</v>
      </c>
      <c r="K12" s="1">
        <f t="shared" si="0"/>
        <v>21.625992</v>
      </c>
      <c r="M12" s="4">
        <f t="shared" si="1"/>
        <v>1301863.1999999995</v>
      </c>
      <c r="N12" s="13">
        <v>15</v>
      </c>
      <c r="O12" s="1">
        <f t="shared" si="2"/>
        <v>3.2438987999999997</v>
      </c>
      <c r="P12" s="4"/>
      <c r="Q12" s="4">
        <f t="shared" si="3"/>
        <v>29291.921999999991</v>
      </c>
      <c r="R12">
        <v>15</v>
      </c>
      <c r="S12" s="1">
        <f t="shared" si="4"/>
        <v>3.2438987999999997</v>
      </c>
      <c r="T12" s="4"/>
      <c r="U12" s="4">
        <f t="shared" si="5"/>
        <v>29291.921999999991</v>
      </c>
      <c r="V12">
        <v>15</v>
      </c>
      <c r="W12" s="1">
        <f t="shared" si="6"/>
        <v>3.2438987999999997</v>
      </c>
      <c r="X12" s="4"/>
      <c r="Y12" s="4">
        <f t="shared" si="7"/>
        <v>29291.921999999991</v>
      </c>
      <c r="Z12">
        <v>25</v>
      </c>
      <c r="AA12" s="1">
        <f t="shared" si="8"/>
        <v>5.406498</v>
      </c>
      <c r="AB12" s="4"/>
      <c r="AC12" s="4">
        <f t="shared" si="9"/>
        <v>81366.449999999968</v>
      </c>
    </row>
    <row r="13" spans="1:29">
      <c r="A13">
        <v>1</v>
      </c>
      <c r="B13">
        <v>1</v>
      </c>
      <c r="C13" s="1">
        <v>4.03</v>
      </c>
      <c r="E13" s="1">
        <v>1.091</v>
      </c>
      <c r="F13" s="1">
        <v>1.19</v>
      </c>
      <c r="H13" s="4">
        <f t="shared" si="10"/>
        <v>91.680672268907557</v>
      </c>
      <c r="I13" s="4">
        <f t="shared" si="11"/>
        <v>65.329341317365262</v>
      </c>
      <c r="J13" s="12">
        <v>100</v>
      </c>
      <c r="K13" s="1">
        <f t="shared" si="0"/>
        <v>26.380379999999999</v>
      </c>
      <c r="M13" s="4">
        <f t="shared" si="1"/>
        <v>287741.99999999994</v>
      </c>
      <c r="N13" s="13">
        <v>20</v>
      </c>
      <c r="O13" s="1">
        <f t="shared" si="2"/>
        <v>5.2760759999999998</v>
      </c>
      <c r="P13" s="4"/>
      <c r="Q13" s="4">
        <f t="shared" si="3"/>
        <v>11509.679999999998</v>
      </c>
      <c r="R13">
        <v>100</v>
      </c>
      <c r="S13" s="1">
        <f t="shared" si="4"/>
        <v>26.380379999999999</v>
      </c>
      <c r="T13" s="4"/>
      <c r="U13" s="4">
        <f t="shared" si="5"/>
        <v>287741.99999999994</v>
      </c>
      <c r="V13">
        <v>100</v>
      </c>
      <c r="W13" s="1">
        <f t="shared" si="6"/>
        <v>26.380379999999999</v>
      </c>
      <c r="X13" s="4"/>
      <c r="Y13" s="4">
        <f t="shared" si="7"/>
        <v>287741.99999999994</v>
      </c>
      <c r="Z13">
        <v>100</v>
      </c>
      <c r="AA13" s="1">
        <f t="shared" si="8"/>
        <v>26.380379999999999</v>
      </c>
      <c r="AB13" s="4"/>
      <c r="AC13" s="4">
        <f t="shared" si="9"/>
        <v>287741.99999999994</v>
      </c>
    </row>
    <row r="14" spans="1:29">
      <c r="A14">
        <v>2</v>
      </c>
      <c r="B14">
        <v>1</v>
      </c>
      <c r="C14" s="1">
        <v>1.899</v>
      </c>
      <c r="E14" s="1">
        <v>1.706</v>
      </c>
      <c r="F14" s="1">
        <v>1.177</v>
      </c>
      <c r="H14" s="4">
        <f t="shared" si="10"/>
        <v>144.94477485131691</v>
      </c>
      <c r="I14" s="4">
        <f t="shared" si="11"/>
        <v>102.95715147857574</v>
      </c>
      <c r="J14" s="12">
        <v>100</v>
      </c>
      <c r="K14" s="1">
        <f t="shared" si="0"/>
        <v>19.438164</v>
      </c>
      <c r="M14" s="4">
        <f t="shared" si="1"/>
        <v>134107.38</v>
      </c>
      <c r="N14" s="13">
        <v>20</v>
      </c>
      <c r="O14" s="1">
        <f t="shared" si="2"/>
        <v>3.8876327999999996</v>
      </c>
      <c r="P14" s="4"/>
      <c r="Q14" s="4">
        <f t="shared" si="3"/>
        <v>5364.2952000000005</v>
      </c>
      <c r="R14">
        <v>100</v>
      </c>
      <c r="S14" s="1">
        <f t="shared" si="4"/>
        <v>19.438164</v>
      </c>
      <c r="T14" s="4"/>
      <c r="U14" s="4">
        <f t="shared" si="5"/>
        <v>134107.38</v>
      </c>
      <c r="V14">
        <v>150</v>
      </c>
      <c r="W14" s="1">
        <f t="shared" si="6"/>
        <v>29.157246000000001</v>
      </c>
      <c r="X14" s="4"/>
      <c r="Y14" s="4">
        <f t="shared" si="7"/>
        <v>301741.60499999998</v>
      </c>
      <c r="Z14">
        <v>150</v>
      </c>
      <c r="AA14" s="1">
        <f t="shared" si="8"/>
        <v>29.157246000000001</v>
      </c>
      <c r="AB14" s="4"/>
      <c r="AC14" s="4">
        <f t="shared" si="9"/>
        <v>301741.60499999998</v>
      </c>
    </row>
    <row r="15" spans="1:29">
      <c r="A15">
        <v>3</v>
      </c>
      <c r="B15">
        <v>1</v>
      </c>
      <c r="C15" s="1">
        <v>0.83699999999999997</v>
      </c>
      <c r="E15" s="1">
        <v>2.2450000000000001</v>
      </c>
      <c r="F15" s="1">
        <v>1.1639999999999999</v>
      </c>
      <c r="H15" s="4">
        <f t="shared" si="10"/>
        <v>192.86941580756016</v>
      </c>
      <c r="I15" s="4">
        <f t="shared" si="11"/>
        <v>136.55717761557179</v>
      </c>
      <c r="J15" s="12">
        <v>100</v>
      </c>
      <c r="K15" s="1">
        <f t="shared" si="0"/>
        <v>11.27439</v>
      </c>
      <c r="M15" s="4">
        <f t="shared" si="1"/>
        <v>58456.079999999994</v>
      </c>
      <c r="N15" s="13">
        <v>20</v>
      </c>
      <c r="O15" s="1">
        <f t="shared" si="2"/>
        <v>2.2548779999999997</v>
      </c>
      <c r="P15" s="4"/>
      <c r="Q15" s="4">
        <f t="shared" si="3"/>
        <v>2338.2431999999999</v>
      </c>
      <c r="R15">
        <v>100</v>
      </c>
      <c r="S15" s="1">
        <f t="shared" si="4"/>
        <v>11.27439</v>
      </c>
      <c r="T15" s="4"/>
      <c r="U15" s="4">
        <f t="shared" si="5"/>
        <v>58456.079999999994</v>
      </c>
      <c r="V15">
        <v>200</v>
      </c>
      <c r="W15" s="1">
        <f t="shared" si="6"/>
        <v>22.548780000000001</v>
      </c>
      <c r="X15" s="4"/>
      <c r="Y15" s="4">
        <f t="shared" si="7"/>
        <v>233824.31999999998</v>
      </c>
      <c r="Z15">
        <v>200</v>
      </c>
      <c r="AA15" s="1">
        <f t="shared" si="8"/>
        <v>22.548780000000001</v>
      </c>
      <c r="AB15" s="4"/>
      <c r="AC15" s="4">
        <f t="shared" si="9"/>
        <v>233824.31999999998</v>
      </c>
    </row>
    <row r="16" spans="1:29">
      <c r="A16">
        <v>4</v>
      </c>
      <c r="B16">
        <v>1</v>
      </c>
      <c r="C16" s="1">
        <v>0.35099999999999998</v>
      </c>
      <c r="E16" s="1">
        <v>2.806</v>
      </c>
      <c r="F16" s="1">
        <v>1.151</v>
      </c>
      <c r="H16" s="4">
        <f t="shared" si="10"/>
        <v>243.78801042571678</v>
      </c>
      <c r="I16" s="4">
        <f t="shared" si="11"/>
        <v>172.04169221336605</v>
      </c>
      <c r="J16" s="12">
        <v>100</v>
      </c>
      <c r="K16" s="1">
        <f t="shared" si="0"/>
        <v>5.9094359999999995</v>
      </c>
      <c r="M16" s="4">
        <f t="shared" si="1"/>
        <v>24240.06</v>
      </c>
      <c r="N16" s="13">
        <v>20</v>
      </c>
      <c r="O16" s="1">
        <f t="shared" si="2"/>
        <v>1.1818872</v>
      </c>
      <c r="P16" s="4"/>
      <c r="Q16" s="4">
        <f t="shared" si="3"/>
        <v>969.60239999999999</v>
      </c>
      <c r="R16">
        <v>100</v>
      </c>
      <c r="S16" s="1">
        <f t="shared" si="4"/>
        <v>5.9094359999999995</v>
      </c>
      <c r="T16" s="4"/>
      <c r="U16" s="4">
        <f t="shared" si="5"/>
        <v>24240.06</v>
      </c>
      <c r="V16">
        <v>200</v>
      </c>
      <c r="W16" s="1">
        <f t="shared" si="6"/>
        <v>11.818871999999999</v>
      </c>
      <c r="X16" s="4"/>
      <c r="Y16" s="4">
        <f t="shared" si="7"/>
        <v>96960.24</v>
      </c>
      <c r="Z16">
        <v>250</v>
      </c>
      <c r="AA16" s="1">
        <f t="shared" si="8"/>
        <v>14.773589999999999</v>
      </c>
      <c r="AB16" s="4"/>
      <c r="AC16" s="4">
        <f t="shared" si="9"/>
        <v>151500.375</v>
      </c>
    </row>
    <row r="17" spans="1:29">
      <c r="A17">
        <v>5</v>
      </c>
      <c r="B17">
        <v>1</v>
      </c>
      <c r="C17" s="1">
        <v>0.13500000000000001</v>
      </c>
      <c r="E17" s="1">
        <v>3.423</v>
      </c>
      <c r="F17" s="1">
        <v>1.141</v>
      </c>
      <c r="H17" s="4">
        <f t="shared" si="10"/>
        <v>300</v>
      </c>
      <c r="I17" s="4">
        <f t="shared" si="11"/>
        <v>211.16594694632943</v>
      </c>
      <c r="J17" s="12">
        <v>100</v>
      </c>
      <c r="K17" s="1">
        <f t="shared" si="0"/>
        <v>2.7726300000000004</v>
      </c>
      <c r="M17" s="4">
        <f t="shared" si="1"/>
        <v>9242.1</v>
      </c>
      <c r="N17" s="13">
        <v>20</v>
      </c>
      <c r="O17" s="1">
        <f t="shared" si="2"/>
        <v>0.55452600000000007</v>
      </c>
      <c r="P17" s="4"/>
      <c r="Q17" s="4">
        <f t="shared" si="3"/>
        <v>369.68400000000003</v>
      </c>
      <c r="R17">
        <v>100</v>
      </c>
      <c r="S17" s="1">
        <f t="shared" si="4"/>
        <v>2.7726300000000004</v>
      </c>
      <c r="T17" s="4"/>
      <c r="U17" s="4">
        <f t="shared" si="5"/>
        <v>9242.1</v>
      </c>
      <c r="V17">
        <v>200</v>
      </c>
      <c r="W17" s="1">
        <f t="shared" si="6"/>
        <v>5.5452600000000007</v>
      </c>
      <c r="X17" s="4"/>
      <c r="Y17" s="4">
        <f t="shared" si="7"/>
        <v>36968.400000000001</v>
      </c>
      <c r="Z17">
        <v>300</v>
      </c>
      <c r="AA17" s="1">
        <f t="shared" si="8"/>
        <v>8.317890000000002</v>
      </c>
      <c r="AB17" s="4"/>
      <c r="AC17" s="4">
        <f t="shared" si="9"/>
        <v>83178.900000000009</v>
      </c>
    </row>
    <row r="18" spans="1:29">
      <c r="A18">
        <v>6</v>
      </c>
      <c r="B18">
        <v>1</v>
      </c>
      <c r="C18" s="1">
        <v>7.0000000000000007E-2</v>
      </c>
      <c r="E18" s="1">
        <v>4.2380000000000004</v>
      </c>
      <c r="F18" s="1">
        <v>1.125</v>
      </c>
      <c r="H18" s="4">
        <f t="shared" si="10"/>
        <v>376.71111111111117</v>
      </c>
      <c r="I18" s="4">
        <f t="shared" si="11"/>
        <v>264.04984423676018</v>
      </c>
      <c r="J18" s="12">
        <v>100</v>
      </c>
      <c r="K18" s="1">
        <f t="shared" si="0"/>
        <v>1.7799600000000002</v>
      </c>
      <c r="M18" s="4">
        <f t="shared" si="1"/>
        <v>4725</v>
      </c>
      <c r="N18" s="13">
        <v>20</v>
      </c>
      <c r="O18" s="1">
        <f t="shared" si="2"/>
        <v>0.35599200000000003</v>
      </c>
      <c r="P18" s="4"/>
      <c r="Q18" s="4">
        <f t="shared" si="3"/>
        <v>189.00000000000003</v>
      </c>
      <c r="R18">
        <v>100</v>
      </c>
      <c r="S18" s="1">
        <f t="shared" si="4"/>
        <v>1.7799600000000002</v>
      </c>
      <c r="T18" s="4"/>
      <c r="U18" s="4">
        <f t="shared" si="5"/>
        <v>4725</v>
      </c>
      <c r="V18">
        <v>200</v>
      </c>
      <c r="W18" s="1">
        <f t="shared" si="6"/>
        <v>3.5599200000000004</v>
      </c>
      <c r="X18" s="4"/>
      <c r="Y18" s="4">
        <f t="shared" si="7"/>
        <v>18900</v>
      </c>
      <c r="Z18">
        <v>350</v>
      </c>
      <c r="AA18" s="1">
        <f t="shared" si="8"/>
        <v>6.2298600000000004</v>
      </c>
      <c r="AB18" s="4"/>
      <c r="AC18" s="4">
        <f t="shared" si="9"/>
        <v>57881.25</v>
      </c>
    </row>
    <row r="19" spans="1:29">
      <c r="C19" s="1"/>
      <c r="E19" s="1"/>
      <c r="I19" s="4"/>
      <c r="J19" s="12"/>
      <c r="K19" s="1"/>
      <c r="M19" s="4"/>
      <c r="N19" s="13"/>
      <c r="O19" s="1"/>
      <c r="P19" s="4"/>
      <c r="Q19" s="4"/>
      <c r="S19" s="1"/>
      <c r="T19" s="4"/>
      <c r="U19" s="4"/>
      <c r="W19" s="1"/>
      <c r="X19" s="4"/>
      <c r="Y19" s="4"/>
      <c r="AA19" s="1"/>
      <c r="AB19" s="4"/>
      <c r="AC19" s="4"/>
    </row>
    <row r="36" spans="1:37">
      <c r="C36" s="1"/>
      <c r="E36" s="1"/>
      <c r="K36" s="1"/>
    </row>
    <row r="37" spans="1:37">
      <c r="A37" s="7" t="s">
        <v>19</v>
      </c>
    </row>
    <row r="38" spans="1:37">
      <c r="A38" t="s">
        <v>13</v>
      </c>
    </row>
    <row r="39" spans="1:37" ht="25.5">
      <c r="A39" s="8" t="s">
        <v>4</v>
      </c>
      <c r="B39" s="8" t="s">
        <v>0</v>
      </c>
      <c r="C39" s="9" t="s">
        <v>3</v>
      </c>
      <c r="D39" s="9"/>
      <c r="E39" s="9" t="s">
        <v>1</v>
      </c>
      <c r="F39" s="9" t="s">
        <v>5</v>
      </c>
      <c r="H39" s="10" t="s">
        <v>15</v>
      </c>
      <c r="I39" s="10" t="s">
        <v>11</v>
      </c>
      <c r="J39" s="8" t="s">
        <v>2</v>
      </c>
      <c r="K39" s="9" t="s">
        <v>6</v>
      </c>
      <c r="L39" s="10" t="s">
        <v>7</v>
      </c>
      <c r="M39" s="10" t="s">
        <v>5</v>
      </c>
      <c r="N39" s="8" t="s">
        <v>2</v>
      </c>
      <c r="O39" s="9" t="s">
        <v>6</v>
      </c>
      <c r="P39" s="10" t="s">
        <v>7</v>
      </c>
      <c r="Q39" s="10" t="s">
        <v>5</v>
      </c>
      <c r="R39" s="8" t="s">
        <v>2</v>
      </c>
      <c r="S39" s="9" t="s">
        <v>6</v>
      </c>
      <c r="T39" s="10" t="s">
        <v>7</v>
      </c>
      <c r="U39" s="10" t="s">
        <v>5</v>
      </c>
      <c r="V39" s="8" t="s">
        <v>2</v>
      </c>
      <c r="W39" s="9" t="s">
        <v>6</v>
      </c>
      <c r="X39" s="10" t="s">
        <v>7</v>
      </c>
      <c r="Y39" s="10" t="s">
        <v>5</v>
      </c>
      <c r="Z39" s="8" t="s">
        <v>2</v>
      </c>
      <c r="AA39" s="9" t="s">
        <v>6</v>
      </c>
      <c r="AB39" s="10" t="s">
        <v>7</v>
      </c>
      <c r="AC39" s="10" t="s">
        <v>5</v>
      </c>
      <c r="AH39" s="8"/>
      <c r="AI39" s="9"/>
      <c r="AJ39" s="10"/>
      <c r="AK39" s="10"/>
    </row>
    <row r="40" spans="1:37">
      <c r="C40" s="2">
        <f>SUM(C41:C53)</f>
        <v>33.128999999999998</v>
      </c>
      <c r="I40" s="4"/>
      <c r="J40" s="3">
        <v>50</v>
      </c>
      <c r="K40" s="2">
        <f>SUM(K41:K53)</f>
        <v>57.244677000000003</v>
      </c>
      <c r="L40" s="5">
        <f>SQRT(M40)</f>
        <v>808.17241044222737</v>
      </c>
      <c r="M40" s="6">
        <f>SUM(M41:M53)</f>
        <v>653142.64500000002</v>
      </c>
      <c r="N40" s="3"/>
      <c r="O40" s="2">
        <f>SUM(O41:O53)</f>
        <v>0</v>
      </c>
      <c r="P40" s="5">
        <f>SQRT(Q40)</f>
        <v>0</v>
      </c>
      <c r="Q40" s="6">
        <f>SUM(Q41:Q53)</f>
        <v>0</v>
      </c>
      <c r="R40" s="3" t="s">
        <v>8</v>
      </c>
      <c r="S40" s="2">
        <f>SUM(S41:S53)</f>
        <v>119.7815901</v>
      </c>
      <c r="T40" s="5">
        <f>SQRT(U40)</f>
        <v>955.18128350067661</v>
      </c>
      <c r="U40" s="6">
        <f>SUM(U41:U53)</f>
        <v>912371.28434999997</v>
      </c>
      <c r="V40" s="3" t="s">
        <v>9</v>
      </c>
      <c r="W40" s="2">
        <f>SUM(W41:W53)</f>
        <v>171.73993619999996</v>
      </c>
      <c r="X40" s="5">
        <f>SQRT(Y40)</f>
        <v>1303.3636157649944</v>
      </c>
      <c r="Y40" s="6">
        <f>SUM(Y41:Y53)</f>
        <v>1698756.7148999998</v>
      </c>
      <c r="Z40" s="3" t="s">
        <v>10</v>
      </c>
      <c r="AA40" s="2">
        <f>SUM(AA41:AA53)</f>
        <v>181.56022950000002</v>
      </c>
      <c r="AB40" s="5">
        <f>SQRT(AC40)</f>
        <v>1416.360339479329</v>
      </c>
      <c r="AC40" s="6">
        <f>SUM(AC41:AC53)</f>
        <v>2006076.6112499998</v>
      </c>
      <c r="AH40" s="3"/>
      <c r="AI40" s="2"/>
      <c r="AJ40" s="5"/>
      <c r="AK40" s="6"/>
    </row>
    <row r="41" spans="1:37">
      <c r="A41">
        <v>-6</v>
      </c>
      <c r="B41">
        <v>1</v>
      </c>
      <c r="C41" s="1">
        <v>7.6999999999999999E-2</v>
      </c>
      <c r="E41" s="1">
        <v>-4.375</v>
      </c>
      <c r="F41" s="1">
        <v>1.468</v>
      </c>
      <c r="I41" s="4"/>
      <c r="J41" s="13">
        <v>50</v>
      </c>
      <c r="K41" s="1">
        <f t="shared" ref="K41:K53" si="12">$C41*$E41/100*J41*6</f>
        <v>-1.0106249999999999</v>
      </c>
      <c r="M41" s="4">
        <f t="shared" ref="M41:M53" si="13">($C41*6*$F41)*J41*J41</f>
        <v>1695.5399999999997</v>
      </c>
      <c r="N41" s="13"/>
      <c r="O41" s="1">
        <f t="shared" ref="O41:O53" si="14">$C41*$E41/100*N41*6</f>
        <v>0</v>
      </c>
      <c r="P41" s="4"/>
      <c r="Q41" s="4">
        <f t="shared" ref="Q41:Q53" si="15">($C41*6*$F41)*N41*N41</f>
        <v>0</v>
      </c>
      <c r="R41">
        <v>5</v>
      </c>
      <c r="S41" s="1">
        <f t="shared" ref="S41:S53" si="16">$C41*$E41/100*R41*6</f>
        <v>-0.10106249999999999</v>
      </c>
      <c r="T41" s="4"/>
      <c r="U41" s="4">
        <f t="shared" ref="U41:U53" si="17">($C41*6*$F41)*R41*R41</f>
        <v>16.955399999999997</v>
      </c>
      <c r="V41">
        <v>10</v>
      </c>
      <c r="W41" s="1">
        <f t="shared" ref="W41:W53" si="18">$C41*$E41/100*V41*6</f>
        <v>-0.20212499999999997</v>
      </c>
      <c r="X41" s="4"/>
      <c r="Y41" s="4">
        <f t="shared" ref="Y41:Y53" si="19">($C41*6*$F41)*V41*V41</f>
        <v>67.821599999999989</v>
      </c>
      <c r="Z41">
        <v>25</v>
      </c>
      <c r="AA41" s="1">
        <f t="shared" ref="AA41:AA53" si="20">$C41*$E41/100*Z41*6</f>
        <v>-0.50531249999999994</v>
      </c>
      <c r="AB41" s="4"/>
      <c r="AC41" s="4">
        <f t="shared" ref="AC41:AC53" si="21">($C41*6*$F41)*Z41*Z41</f>
        <v>423.88499999999993</v>
      </c>
      <c r="AI41" s="1"/>
      <c r="AJ41" s="4"/>
      <c r="AK41" s="4"/>
    </row>
    <row r="42" spans="1:37">
      <c r="A42">
        <v>-5</v>
      </c>
      <c r="B42">
        <v>1</v>
      </c>
      <c r="C42" s="1">
        <v>0.14799999999999999</v>
      </c>
      <c r="E42" s="1">
        <v>-3.1949999999999998</v>
      </c>
      <c r="F42" s="1">
        <v>1.43</v>
      </c>
      <c r="I42" s="4"/>
      <c r="J42" s="13">
        <v>50</v>
      </c>
      <c r="K42" s="1">
        <f t="shared" si="12"/>
        <v>-1.41858</v>
      </c>
      <c r="M42" s="4">
        <f t="shared" si="13"/>
        <v>3174.5999999999995</v>
      </c>
      <c r="N42" s="13"/>
      <c r="O42" s="1">
        <f t="shared" si="14"/>
        <v>0</v>
      </c>
      <c r="P42" s="4"/>
      <c r="Q42" s="4">
        <f t="shared" si="15"/>
        <v>0</v>
      </c>
      <c r="R42">
        <v>5</v>
      </c>
      <c r="S42" s="1">
        <f t="shared" si="16"/>
        <v>-0.14185799999999998</v>
      </c>
      <c r="T42" s="4"/>
      <c r="U42" s="4">
        <f t="shared" si="17"/>
        <v>31.745999999999999</v>
      </c>
      <c r="V42">
        <v>10</v>
      </c>
      <c r="W42" s="1">
        <f t="shared" si="18"/>
        <v>-0.28371599999999997</v>
      </c>
      <c r="X42" s="4"/>
      <c r="Y42" s="4">
        <f t="shared" si="19"/>
        <v>126.98399999999999</v>
      </c>
      <c r="Z42">
        <v>25</v>
      </c>
      <c r="AA42" s="1">
        <f t="shared" si="20"/>
        <v>-0.70928999999999998</v>
      </c>
      <c r="AB42" s="4"/>
      <c r="AC42" s="4">
        <f t="shared" si="21"/>
        <v>793.64999999999986</v>
      </c>
      <c r="AI42" s="1"/>
      <c r="AJ42" s="4"/>
      <c r="AK42" s="4"/>
    </row>
    <row r="43" spans="1:37">
      <c r="A43">
        <v>-4</v>
      </c>
      <c r="B43">
        <v>1</v>
      </c>
      <c r="C43" s="1">
        <v>0.38300000000000001</v>
      </c>
      <c r="E43" s="1">
        <v>-2.419</v>
      </c>
      <c r="F43" s="1">
        <v>1.4079999999999999</v>
      </c>
      <c r="I43" s="4"/>
      <c r="J43" s="13">
        <v>50</v>
      </c>
      <c r="K43" s="1">
        <f t="shared" si="12"/>
        <v>-2.7794309999999998</v>
      </c>
      <c r="M43" s="4">
        <f t="shared" si="13"/>
        <v>8088.96</v>
      </c>
      <c r="N43" s="13"/>
      <c r="O43" s="1">
        <f t="shared" si="14"/>
        <v>0</v>
      </c>
      <c r="P43" s="4"/>
      <c r="Q43" s="4">
        <f t="shared" si="15"/>
        <v>0</v>
      </c>
      <c r="R43">
        <v>5</v>
      </c>
      <c r="S43" s="1">
        <f t="shared" si="16"/>
        <v>-0.2779431</v>
      </c>
      <c r="T43" s="4"/>
      <c r="U43" s="4">
        <f t="shared" si="17"/>
        <v>80.889600000000002</v>
      </c>
      <c r="V43">
        <v>10</v>
      </c>
      <c r="W43" s="1">
        <f t="shared" si="18"/>
        <v>-0.5558862</v>
      </c>
      <c r="X43" s="4"/>
      <c r="Y43" s="4">
        <f t="shared" si="19"/>
        <v>323.55840000000001</v>
      </c>
      <c r="Z43">
        <v>25</v>
      </c>
      <c r="AA43" s="1">
        <f t="shared" si="20"/>
        <v>-1.3897154999999999</v>
      </c>
      <c r="AB43" s="4"/>
      <c r="AC43" s="4">
        <f t="shared" si="21"/>
        <v>2022.24</v>
      </c>
      <c r="AI43" s="1"/>
      <c r="AJ43" s="4"/>
      <c r="AK43" s="4"/>
    </row>
    <row r="44" spans="1:37">
      <c r="A44">
        <v>-3</v>
      </c>
      <c r="B44">
        <v>1</v>
      </c>
      <c r="C44" s="1">
        <v>0.90500000000000003</v>
      </c>
      <c r="E44" s="1">
        <v>-1.7629999999999999</v>
      </c>
      <c r="F44" s="1">
        <v>1.385</v>
      </c>
      <c r="I44" s="4"/>
      <c r="J44" s="13">
        <v>50</v>
      </c>
      <c r="K44" s="1">
        <f t="shared" si="12"/>
        <v>-4.7865450000000003</v>
      </c>
      <c r="M44" s="4">
        <f t="shared" si="13"/>
        <v>18801.375</v>
      </c>
      <c r="N44" s="13"/>
      <c r="O44" s="1">
        <f t="shared" si="14"/>
        <v>0</v>
      </c>
      <c r="P44" s="4"/>
      <c r="Q44" s="4">
        <f t="shared" si="15"/>
        <v>0</v>
      </c>
      <c r="R44">
        <v>5</v>
      </c>
      <c r="S44" s="1">
        <f t="shared" si="16"/>
        <v>-0.47865450000000004</v>
      </c>
      <c r="T44" s="4"/>
      <c r="U44" s="4">
        <f t="shared" si="17"/>
        <v>188.01375000000002</v>
      </c>
      <c r="V44">
        <v>10</v>
      </c>
      <c r="W44" s="1">
        <f t="shared" si="18"/>
        <v>-0.95730900000000008</v>
      </c>
      <c r="X44" s="4"/>
      <c r="Y44" s="4">
        <f t="shared" si="19"/>
        <v>752.05500000000006</v>
      </c>
      <c r="Z44">
        <v>25</v>
      </c>
      <c r="AA44" s="1">
        <f t="shared" si="20"/>
        <v>-2.3932725000000001</v>
      </c>
      <c r="AB44" s="4"/>
      <c r="AC44" s="4">
        <f t="shared" si="21"/>
        <v>4700.34375</v>
      </c>
      <c r="AI44" s="1"/>
      <c r="AJ44" s="4"/>
      <c r="AK44" s="4"/>
    </row>
    <row r="45" spans="1:37">
      <c r="A45">
        <v>-2</v>
      </c>
      <c r="B45">
        <v>1</v>
      </c>
      <c r="C45" s="1">
        <v>2.044</v>
      </c>
      <c r="E45" s="1">
        <v>-1.022</v>
      </c>
      <c r="F45" s="1">
        <v>1.363</v>
      </c>
      <c r="I45" s="4"/>
      <c r="J45" s="13">
        <v>50</v>
      </c>
      <c r="K45" s="1">
        <f t="shared" si="12"/>
        <v>-6.2669040000000003</v>
      </c>
      <c r="M45" s="4">
        <f t="shared" si="13"/>
        <v>41789.579999999994</v>
      </c>
      <c r="N45" s="13"/>
      <c r="O45" s="1">
        <f t="shared" si="14"/>
        <v>0</v>
      </c>
      <c r="P45" s="4"/>
      <c r="Q45" s="4">
        <f t="shared" si="15"/>
        <v>0</v>
      </c>
      <c r="R45">
        <v>5</v>
      </c>
      <c r="S45" s="1">
        <f t="shared" si="16"/>
        <v>-0.62669039999999998</v>
      </c>
      <c r="T45" s="4"/>
      <c r="U45" s="4">
        <f t="shared" si="17"/>
        <v>417.89580000000001</v>
      </c>
      <c r="V45">
        <v>10</v>
      </c>
      <c r="W45" s="1">
        <f t="shared" si="18"/>
        <v>-1.2533808</v>
      </c>
      <c r="X45" s="4"/>
      <c r="Y45" s="4">
        <f t="shared" si="19"/>
        <v>1671.5832</v>
      </c>
      <c r="Z45">
        <v>25</v>
      </c>
      <c r="AA45" s="1">
        <f t="shared" si="20"/>
        <v>-3.1334520000000001</v>
      </c>
      <c r="AB45" s="4"/>
      <c r="AC45" s="4">
        <f t="shared" si="21"/>
        <v>10447.394999999999</v>
      </c>
      <c r="AI45" s="1"/>
      <c r="AJ45" s="4"/>
      <c r="AK45" s="4"/>
    </row>
    <row r="46" spans="1:37">
      <c r="A46">
        <v>-1</v>
      </c>
      <c r="B46">
        <v>1</v>
      </c>
      <c r="C46" s="1">
        <v>4.3259999999999996</v>
      </c>
      <c r="E46" s="1">
        <v>-0.30299999999999999</v>
      </c>
      <c r="F46" s="1">
        <v>1.3420000000000001</v>
      </c>
      <c r="I46" s="4"/>
      <c r="J46" s="13">
        <v>50</v>
      </c>
      <c r="K46" s="1">
        <f t="shared" si="12"/>
        <v>-3.9323339999999991</v>
      </c>
      <c r="M46" s="4">
        <f t="shared" si="13"/>
        <v>87082.38</v>
      </c>
      <c r="N46" s="13"/>
      <c r="O46" s="1">
        <f t="shared" si="14"/>
        <v>0</v>
      </c>
      <c r="P46" s="4"/>
      <c r="Q46" s="4">
        <f t="shared" si="15"/>
        <v>0</v>
      </c>
      <c r="R46">
        <v>5</v>
      </c>
      <c r="S46" s="1">
        <f t="shared" si="16"/>
        <v>-0.3932333999999999</v>
      </c>
      <c r="T46" s="4"/>
      <c r="U46" s="4">
        <f t="shared" si="17"/>
        <v>870.82380000000001</v>
      </c>
      <c r="V46">
        <v>10</v>
      </c>
      <c r="W46" s="1">
        <f t="shared" si="18"/>
        <v>-0.7864667999999998</v>
      </c>
      <c r="X46" s="4"/>
      <c r="Y46" s="4">
        <f t="shared" si="19"/>
        <v>3483.2952</v>
      </c>
      <c r="Z46">
        <v>25</v>
      </c>
      <c r="AA46" s="1">
        <f t="shared" si="20"/>
        <v>-1.9661669999999996</v>
      </c>
      <c r="AB46" s="4"/>
      <c r="AC46" s="4">
        <f t="shared" si="21"/>
        <v>21770.595000000001</v>
      </c>
      <c r="AI46" s="1"/>
      <c r="AJ46" s="4"/>
      <c r="AK46" s="4"/>
    </row>
    <row r="47" spans="1:37">
      <c r="A47">
        <v>0</v>
      </c>
      <c r="B47">
        <v>1</v>
      </c>
      <c r="C47" s="1">
        <v>17.928000000000001</v>
      </c>
      <c r="E47" s="11">
        <v>0.61499999999999999</v>
      </c>
      <c r="F47" s="1">
        <v>1.3129999999999999</v>
      </c>
      <c r="H47" s="4">
        <f t="shared" ref="H47:H53" si="22">$B$1*E47/100/F47</f>
        <v>46.839299314546842</v>
      </c>
      <c r="I47" s="4">
        <f t="shared" ref="I47:I53" si="23">$B$1/100*E47/(F47+0.48)</f>
        <v>34.30005577244841</v>
      </c>
      <c r="J47" s="13">
        <v>50</v>
      </c>
      <c r="K47" s="1">
        <f t="shared" si="12"/>
        <v>33.077159999999999</v>
      </c>
      <c r="M47" s="4">
        <f t="shared" si="13"/>
        <v>353091.96</v>
      </c>
      <c r="N47" s="13"/>
      <c r="O47" s="1">
        <f t="shared" si="14"/>
        <v>0</v>
      </c>
      <c r="P47" s="4"/>
      <c r="Q47" s="4">
        <f t="shared" si="15"/>
        <v>0</v>
      </c>
      <c r="R47">
        <v>50</v>
      </c>
      <c r="S47" s="1">
        <f t="shared" si="16"/>
        <v>33.077159999999999</v>
      </c>
      <c r="T47" s="4"/>
      <c r="U47" s="4">
        <f t="shared" si="17"/>
        <v>353091.96</v>
      </c>
      <c r="V47">
        <v>50</v>
      </c>
      <c r="W47" s="1">
        <f t="shared" si="18"/>
        <v>33.077159999999999</v>
      </c>
      <c r="X47" s="4"/>
      <c r="Y47" s="4">
        <f t="shared" si="19"/>
        <v>353091.96</v>
      </c>
      <c r="Z47">
        <v>50</v>
      </c>
      <c r="AA47" s="1">
        <f t="shared" si="20"/>
        <v>33.077159999999999</v>
      </c>
      <c r="AB47" s="4"/>
      <c r="AC47" s="4">
        <f t="shared" si="21"/>
        <v>353091.96</v>
      </c>
      <c r="AI47" s="1"/>
      <c r="AJ47" s="4"/>
      <c r="AK47" s="4"/>
    </row>
    <row r="48" spans="1:37">
      <c r="A48">
        <v>1</v>
      </c>
      <c r="B48">
        <v>1</v>
      </c>
      <c r="C48" s="1">
        <v>4.0279999999999996</v>
      </c>
      <c r="E48" s="1">
        <v>1.5720000000000001</v>
      </c>
      <c r="F48" s="1">
        <v>1.284</v>
      </c>
      <c r="H48" s="4">
        <f t="shared" si="22"/>
        <v>122.42990654205606</v>
      </c>
      <c r="I48" s="4">
        <f t="shared" si="23"/>
        <v>89.115646258503403</v>
      </c>
      <c r="J48" s="13">
        <v>50</v>
      </c>
      <c r="K48" s="1">
        <f t="shared" si="12"/>
        <v>18.996048000000002</v>
      </c>
      <c r="M48" s="4">
        <f t="shared" si="13"/>
        <v>77579.28</v>
      </c>
      <c r="N48" s="13"/>
      <c r="O48" s="1">
        <f t="shared" si="14"/>
        <v>0</v>
      </c>
      <c r="P48" s="4"/>
      <c r="Q48" s="4">
        <f t="shared" si="15"/>
        <v>0</v>
      </c>
      <c r="R48">
        <v>100</v>
      </c>
      <c r="S48" s="1">
        <f t="shared" si="16"/>
        <v>37.992096000000004</v>
      </c>
      <c r="T48" s="4"/>
      <c r="U48" s="4">
        <f t="shared" si="17"/>
        <v>310317.12</v>
      </c>
      <c r="V48">
        <v>125</v>
      </c>
      <c r="W48" s="1">
        <f t="shared" si="18"/>
        <v>47.490120000000005</v>
      </c>
      <c r="X48" s="4"/>
      <c r="Y48" s="4">
        <f t="shared" si="19"/>
        <v>484870.5</v>
      </c>
      <c r="Z48">
        <v>125</v>
      </c>
      <c r="AA48" s="1">
        <f t="shared" si="20"/>
        <v>47.490120000000005</v>
      </c>
      <c r="AB48" s="4"/>
      <c r="AC48" s="4">
        <f t="shared" si="21"/>
        <v>484870.5</v>
      </c>
      <c r="AI48" s="1"/>
      <c r="AJ48" s="4"/>
      <c r="AK48" s="4"/>
    </row>
    <row r="49" spans="1:37">
      <c r="A49">
        <v>2</v>
      </c>
      <c r="B49">
        <v>1</v>
      </c>
      <c r="C49" s="1">
        <v>1.8979999999999999</v>
      </c>
      <c r="E49" s="1">
        <v>2.1960000000000002</v>
      </c>
      <c r="F49" s="1">
        <v>1.2649999999999999</v>
      </c>
      <c r="H49" s="4">
        <f t="shared" si="22"/>
        <v>173.59683794466403</v>
      </c>
      <c r="I49" s="4">
        <f t="shared" si="23"/>
        <v>125.84527220630375</v>
      </c>
      <c r="J49" s="13">
        <v>50</v>
      </c>
      <c r="K49" s="1">
        <f t="shared" si="12"/>
        <v>12.504024000000001</v>
      </c>
      <c r="M49" s="4">
        <f t="shared" si="13"/>
        <v>36014.549999999996</v>
      </c>
      <c r="N49" s="13"/>
      <c r="O49" s="1">
        <f t="shared" si="14"/>
        <v>0</v>
      </c>
      <c r="P49" s="4"/>
      <c r="Q49" s="4">
        <f t="shared" si="15"/>
        <v>0</v>
      </c>
      <c r="R49">
        <v>100</v>
      </c>
      <c r="S49" s="1">
        <f t="shared" si="16"/>
        <v>25.008048000000002</v>
      </c>
      <c r="T49" s="4"/>
      <c r="U49" s="4">
        <f t="shared" si="17"/>
        <v>144058.19999999998</v>
      </c>
      <c r="V49">
        <v>175</v>
      </c>
      <c r="W49" s="1">
        <f t="shared" si="18"/>
        <v>43.764084000000004</v>
      </c>
      <c r="X49" s="4"/>
      <c r="Y49" s="4">
        <f t="shared" si="19"/>
        <v>441178.23749999993</v>
      </c>
      <c r="Z49">
        <v>175</v>
      </c>
      <c r="AA49" s="1">
        <f t="shared" si="20"/>
        <v>43.764084000000004</v>
      </c>
      <c r="AB49" s="4"/>
      <c r="AC49" s="4">
        <f t="shared" si="21"/>
        <v>441178.23749999993</v>
      </c>
      <c r="AI49" s="1"/>
      <c r="AJ49" s="4"/>
      <c r="AK49" s="4"/>
    </row>
    <row r="50" spans="1:37">
      <c r="A50">
        <v>3</v>
      </c>
      <c r="B50">
        <v>1</v>
      </c>
      <c r="C50" s="1">
        <v>0.83599999999999997</v>
      </c>
      <c r="E50" s="1">
        <v>2.734</v>
      </c>
      <c r="F50" s="1">
        <v>1.2470000000000001</v>
      </c>
      <c r="H50" s="4">
        <f t="shared" si="22"/>
        <v>219.24619085805929</v>
      </c>
      <c r="I50" s="4">
        <f t="shared" si="23"/>
        <v>158.30920671685001</v>
      </c>
      <c r="J50" s="13">
        <v>50</v>
      </c>
      <c r="K50" s="1">
        <f t="shared" si="12"/>
        <v>6.8568719999999992</v>
      </c>
      <c r="M50" s="4">
        <f t="shared" si="13"/>
        <v>15637.380000000001</v>
      </c>
      <c r="N50" s="13"/>
      <c r="O50" s="1">
        <f t="shared" si="14"/>
        <v>0</v>
      </c>
      <c r="P50" s="4"/>
      <c r="Q50" s="4">
        <f t="shared" si="15"/>
        <v>0</v>
      </c>
      <c r="R50">
        <v>100</v>
      </c>
      <c r="S50" s="1">
        <f t="shared" si="16"/>
        <v>13.713743999999998</v>
      </c>
      <c r="T50" s="4"/>
      <c r="U50" s="4">
        <f t="shared" si="17"/>
        <v>62549.520000000004</v>
      </c>
      <c r="V50">
        <v>200</v>
      </c>
      <c r="W50" s="1">
        <f t="shared" si="18"/>
        <v>27.427487999999997</v>
      </c>
      <c r="X50" s="4"/>
      <c r="Y50" s="4">
        <f t="shared" si="19"/>
        <v>250198.08000000002</v>
      </c>
      <c r="Z50">
        <v>225</v>
      </c>
      <c r="AA50" s="1">
        <f t="shared" si="20"/>
        <v>30.855924000000002</v>
      </c>
      <c r="AB50" s="4"/>
      <c r="AC50" s="4">
        <f t="shared" si="21"/>
        <v>316656.94500000001</v>
      </c>
      <c r="AI50" s="1"/>
      <c r="AJ50" s="4"/>
      <c r="AK50" s="4"/>
    </row>
    <row r="51" spans="1:37">
      <c r="A51">
        <v>4</v>
      </c>
      <c r="B51">
        <v>1</v>
      </c>
      <c r="C51" s="1">
        <v>0.35099999999999998</v>
      </c>
      <c r="E51" s="1">
        <v>3.319</v>
      </c>
      <c r="F51" s="1">
        <v>1.2310000000000001</v>
      </c>
      <c r="H51" s="4">
        <f t="shared" si="22"/>
        <v>269.61819658813971</v>
      </c>
      <c r="I51" s="4">
        <f t="shared" si="23"/>
        <v>193.9801285797779</v>
      </c>
      <c r="J51" s="13">
        <v>50</v>
      </c>
      <c r="K51" s="1">
        <f t="shared" si="12"/>
        <v>3.4949069999999995</v>
      </c>
      <c r="M51" s="4">
        <f t="shared" si="13"/>
        <v>6481.2150000000001</v>
      </c>
      <c r="N51" s="13"/>
      <c r="O51" s="1">
        <f t="shared" si="14"/>
        <v>0</v>
      </c>
      <c r="P51" s="4"/>
      <c r="Q51" s="4">
        <f t="shared" si="15"/>
        <v>0</v>
      </c>
      <c r="R51">
        <v>100</v>
      </c>
      <c r="S51" s="1">
        <f t="shared" si="16"/>
        <v>6.9898139999999991</v>
      </c>
      <c r="T51" s="4"/>
      <c r="U51" s="4">
        <f t="shared" si="17"/>
        <v>25924.86</v>
      </c>
      <c r="V51">
        <v>200</v>
      </c>
      <c r="W51" s="1">
        <f t="shared" si="18"/>
        <v>13.979627999999998</v>
      </c>
      <c r="X51" s="4"/>
      <c r="Y51" s="4">
        <f t="shared" si="19"/>
        <v>103699.44</v>
      </c>
      <c r="Z51">
        <v>275</v>
      </c>
      <c r="AA51" s="1">
        <f t="shared" si="20"/>
        <v>19.221988499999998</v>
      </c>
      <c r="AB51" s="4"/>
      <c r="AC51" s="4">
        <f t="shared" si="21"/>
        <v>196056.75375</v>
      </c>
      <c r="AI51" s="1"/>
      <c r="AJ51" s="4"/>
      <c r="AK51" s="4"/>
    </row>
    <row r="52" spans="1:37">
      <c r="A52">
        <v>5</v>
      </c>
      <c r="B52">
        <v>1</v>
      </c>
      <c r="C52" s="1">
        <v>0.13500000000000001</v>
      </c>
      <c r="E52" s="1">
        <v>3.895</v>
      </c>
      <c r="F52" s="1">
        <v>1.2130000000000001</v>
      </c>
      <c r="H52" s="4">
        <f t="shared" si="22"/>
        <v>321.10469909315742</v>
      </c>
      <c r="I52" s="4">
        <f t="shared" si="23"/>
        <v>230.06497341996456</v>
      </c>
      <c r="J52" s="13">
        <v>50</v>
      </c>
      <c r="K52" s="1">
        <f t="shared" si="12"/>
        <v>1.577475</v>
      </c>
      <c r="M52" s="4">
        <f t="shared" si="13"/>
        <v>2456.3250000000003</v>
      </c>
      <c r="N52" s="13"/>
      <c r="O52" s="1">
        <f t="shared" si="14"/>
        <v>0</v>
      </c>
      <c r="P52" s="4"/>
      <c r="Q52" s="4">
        <f t="shared" si="15"/>
        <v>0</v>
      </c>
      <c r="R52">
        <v>100</v>
      </c>
      <c r="S52" s="1">
        <f t="shared" si="16"/>
        <v>3.1549499999999999</v>
      </c>
      <c r="T52" s="4"/>
      <c r="U52" s="4">
        <f t="shared" si="17"/>
        <v>9825.3000000000011</v>
      </c>
      <c r="V52">
        <v>200</v>
      </c>
      <c r="W52" s="1">
        <f t="shared" si="18"/>
        <v>6.3098999999999998</v>
      </c>
      <c r="X52" s="4"/>
      <c r="Y52" s="4">
        <f t="shared" si="19"/>
        <v>39301.200000000004</v>
      </c>
      <c r="Z52">
        <v>325</v>
      </c>
      <c r="AA52" s="1">
        <f t="shared" si="20"/>
        <v>10.2535875</v>
      </c>
      <c r="AB52" s="4"/>
      <c r="AC52" s="4">
        <f t="shared" si="21"/>
        <v>103779.73125000001</v>
      </c>
      <c r="AI52" s="1"/>
      <c r="AJ52" s="4"/>
      <c r="AK52" s="4"/>
    </row>
    <row r="53" spans="1:37">
      <c r="A53">
        <v>6</v>
      </c>
      <c r="B53">
        <v>1</v>
      </c>
      <c r="C53" s="1">
        <v>7.0000000000000007E-2</v>
      </c>
      <c r="E53" s="1">
        <v>4.4409999999999998</v>
      </c>
      <c r="F53" s="1">
        <v>1.19</v>
      </c>
      <c r="H53" s="4">
        <f t="shared" si="22"/>
        <v>373.19327731092443</v>
      </c>
      <c r="I53" s="4">
        <f t="shared" si="23"/>
        <v>265.92814371257487</v>
      </c>
      <c r="J53" s="13">
        <v>50</v>
      </c>
      <c r="K53" s="1">
        <f t="shared" si="12"/>
        <v>0.93261000000000016</v>
      </c>
      <c r="M53" s="4">
        <f t="shared" si="13"/>
        <v>1249.5</v>
      </c>
      <c r="N53" s="13"/>
      <c r="O53" s="1">
        <f t="shared" si="14"/>
        <v>0</v>
      </c>
      <c r="P53" s="4"/>
      <c r="Q53" s="4">
        <f t="shared" si="15"/>
        <v>0</v>
      </c>
      <c r="R53">
        <v>100</v>
      </c>
      <c r="S53" s="1">
        <f t="shared" si="16"/>
        <v>1.8652200000000003</v>
      </c>
      <c r="T53" s="4"/>
      <c r="U53" s="4">
        <f t="shared" si="17"/>
        <v>4998</v>
      </c>
      <c r="V53">
        <v>200</v>
      </c>
      <c r="W53" s="1">
        <f t="shared" si="18"/>
        <v>3.7304400000000006</v>
      </c>
      <c r="X53" s="4"/>
      <c r="Y53" s="4">
        <f t="shared" si="19"/>
        <v>19992</v>
      </c>
      <c r="Z53">
        <v>375</v>
      </c>
      <c r="AA53" s="1">
        <f t="shared" si="20"/>
        <v>6.9945750000000002</v>
      </c>
      <c r="AB53" s="4"/>
      <c r="AC53" s="4">
        <f t="shared" si="21"/>
        <v>70284.375</v>
      </c>
      <c r="AI53" s="1"/>
      <c r="AJ53" s="4"/>
      <c r="AK53" s="4"/>
    </row>
    <row r="54" spans="1:37">
      <c r="C54" s="1"/>
      <c r="E54" s="1"/>
      <c r="K54" s="1"/>
    </row>
    <row r="55" spans="1:37">
      <c r="A55" s="7" t="s">
        <v>16</v>
      </c>
    </row>
    <row r="56" spans="1:37">
      <c r="A56" t="s">
        <v>13</v>
      </c>
    </row>
    <row r="57" spans="1:37" ht="25.5">
      <c r="A57" s="8" t="s">
        <v>4</v>
      </c>
      <c r="B57" s="8" t="s">
        <v>0</v>
      </c>
      <c r="C57" s="9" t="s">
        <v>3</v>
      </c>
      <c r="D57" s="9"/>
      <c r="E57" s="9" t="s">
        <v>1</v>
      </c>
      <c r="F57" s="9" t="s">
        <v>5</v>
      </c>
      <c r="H57" s="10" t="s">
        <v>15</v>
      </c>
      <c r="I57" s="10" t="s">
        <v>11</v>
      </c>
      <c r="J57" s="8" t="s">
        <v>2</v>
      </c>
      <c r="K57" s="9" t="s">
        <v>6</v>
      </c>
      <c r="L57" s="10" t="s">
        <v>7</v>
      </c>
      <c r="M57" s="10" t="s">
        <v>5</v>
      </c>
      <c r="N57" s="8" t="s">
        <v>2</v>
      </c>
      <c r="O57" s="9" t="s">
        <v>6</v>
      </c>
      <c r="P57" s="10" t="s">
        <v>7</v>
      </c>
      <c r="Q57" s="10" t="s">
        <v>5</v>
      </c>
      <c r="R57" s="8" t="s">
        <v>2</v>
      </c>
      <c r="S57" s="9" t="s">
        <v>6</v>
      </c>
      <c r="T57" s="10" t="s">
        <v>7</v>
      </c>
      <c r="U57" s="10" t="s">
        <v>5</v>
      </c>
      <c r="V57" s="8" t="s">
        <v>2</v>
      </c>
      <c r="W57" s="9" t="s">
        <v>6</v>
      </c>
      <c r="X57" s="10" t="s">
        <v>7</v>
      </c>
      <c r="Y57" s="10" t="s">
        <v>5</v>
      </c>
      <c r="Z57" s="8" t="s">
        <v>2</v>
      </c>
      <c r="AA57" s="9" t="s">
        <v>6</v>
      </c>
      <c r="AB57" s="10" t="s">
        <v>7</v>
      </c>
      <c r="AC57" s="10" t="s">
        <v>5</v>
      </c>
    </row>
    <row r="58" spans="1:37">
      <c r="C58" s="2">
        <f>SUM(C59:C71)</f>
        <v>33.048999999999999</v>
      </c>
      <c r="E58" s="1"/>
      <c r="I58" s="4"/>
      <c r="J58" s="3">
        <v>50</v>
      </c>
      <c r="K58" s="2">
        <f>SUM(K59:K71)</f>
        <v>66.103179000000011</v>
      </c>
      <c r="L58" s="5">
        <f>SQRT(M58)</f>
        <v>807.24459118658694</v>
      </c>
      <c r="M58" s="11">
        <f>SUM(M59:M71)</f>
        <v>651643.82999999996</v>
      </c>
      <c r="N58" s="3"/>
      <c r="O58" s="2">
        <f>SUM(O59:O71)</f>
        <v>0</v>
      </c>
      <c r="P58" s="5">
        <f>SQRT(Q58)</f>
        <v>0</v>
      </c>
      <c r="Q58" s="11">
        <f>SUM(Q59:Q71)</f>
        <v>0</v>
      </c>
      <c r="R58" s="3" t="s">
        <v>8</v>
      </c>
      <c r="S58" s="2">
        <f>SUM(S59:S71)</f>
        <v>124.12820520000001</v>
      </c>
      <c r="T58" s="5">
        <f>SQRT(U58)</f>
        <v>962.84964036447559</v>
      </c>
      <c r="U58" s="6">
        <f>SUM(U59:U71)</f>
        <v>927079.42995000002</v>
      </c>
      <c r="V58" s="3" t="s">
        <v>9</v>
      </c>
      <c r="W58" s="2">
        <f>SUM(W59:W71)</f>
        <v>179.70135089999999</v>
      </c>
      <c r="X58" s="5">
        <f>SQRT(Y58)</f>
        <v>1319.9232154939923</v>
      </c>
      <c r="Y58" s="6">
        <f>SUM(Y59:Y71)</f>
        <v>1742197.2948</v>
      </c>
      <c r="Z58" s="3" t="s">
        <v>10</v>
      </c>
      <c r="AA58" s="2">
        <f>SUM(AA59:AA71)</f>
        <v>192.89718749999997</v>
      </c>
      <c r="AB58" s="5">
        <f>SQRT(AC58)</f>
        <v>1436.991118187583</v>
      </c>
      <c r="AC58" s="6">
        <f>SUM(AC59:AC71)</f>
        <v>2064943.4737499999</v>
      </c>
    </row>
    <row r="59" spans="1:37">
      <c r="A59">
        <v>-6</v>
      </c>
      <c r="B59">
        <v>1</v>
      </c>
      <c r="C59" s="1">
        <v>7.5999999999999998E-2</v>
      </c>
      <c r="E59" s="1">
        <v>-3.2749999999999999</v>
      </c>
      <c r="F59" s="1">
        <v>1.29</v>
      </c>
      <c r="I59" s="4"/>
      <c r="J59" s="13">
        <v>50</v>
      </c>
      <c r="K59" s="1">
        <f t="shared" ref="K59:K71" si="24">$C59*$E59/100*J59*6</f>
        <v>-0.74669999999999992</v>
      </c>
      <c r="M59" s="4">
        <f t="shared" ref="M59:M71" si="25">($C59*6*$F59)*J59*J59</f>
        <v>1470.6</v>
      </c>
      <c r="N59" s="13"/>
      <c r="O59" s="1">
        <f t="shared" ref="O59:O71" si="26">$C59*$E59/100*N59*6</f>
        <v>0</v>
      </c>
      <c r="P59" s="4"/>
      <c r="Q59" s="4">
        <f t="shared" ref="Q59:Q71" si="27">($C59*6*$F59)*N59*N59</f>
        <v>0</v>
      </c>
      <c r="R59">
        <v>5</v>
      </c>
      <c r="S59" s="1">
        <f t="shared" ref="S59:S71" si="28">$C59*$E59/100*R59*6</f>
        <v>-7.467E-2</v>
      </c>
      <c r="T59" s="4"/>
      <c r="U59" s="4">
        <f t="shared" ref="U59:U71" si="29">($C59*6*$F59)*R59*R59</f>
        <v>14.706</v>
      </c>
      <c r="V59">
        <v>10</v>
      </c>
      <c r="W59" s="1">
        <f t="shared" ref="W59:W71" si="30">$C59*$E59/100*V59*6</f>
        <v>-0.14934</v>
      </c>
      <c r="X59" s="4"/>
      <c r="Y59" s="4">
        <f t="shared" ref="Y59:Y71" si="31">($C59*6*$F59)*V59*V59</f>
        <v>58.823999999999998</v>
      </c>
      <c r="Z59">
        <v>25</v>
      </c>
      <c r="AA59" s="1">
        <f t="shared" ref="AA59:AA71" si="32">$C59*$E59/100*Z59*6</f>
        <v>-0.37334999999999996</v>
      </c>
      <c r="AB59" s="4"/>
      <c r="AC59" s="4">
        <f t="shared" ref="AC59:AC71" si="33">($C59*6*$F59)*Z59*Z59</f>
        <v>367.65</v>
      </c>
    </row>
    <row r="60" spans="1:37">
      <c r="A60">
        <v>-5</v>
      </c>
      <c r="B60">
        <v>1</v>
      </c>
      <c r="C60" s="1">
        <v>0.14499999999999999</v>
      </c>
      <c r="E60" s="1">
        <v>-2.4510000000000001</v>
      </c>
      <c r="F60" s="1">
        <v>1.327</v>
      </c>
      <c r="I60" s="4"/>
      <c r="J60" s="13">
        <v>50</v>
      </c>
      <c r="K60" s="1">
        <f t="shared" si="24"/>
        <v>-1.0661849999999999</v>
      </c>
      <c r="M60" s="4">
        <f t="shared" si="25"/>
        <v>2886.2249999999995</v>
      </c>
      <c r="N60" s="13"/>
      <c r="O60" s="1">
        <f t="shared" si="26"/>
        <v>0</v>
      </c>
      <c r="P60" s="4"/>
      <c r="Q60" s="4">
        <f t="shared" si="27"/>
        <v>0</v>
      </c>
      <c r="R60">
        <v>5</v>
      </c>
      <c r="S60" s="1">
        <f t="shared" si="28"/>
        <v>-0.10661849999999998</v>
      </c>
      <c r="T60" s="4"/>
      <c r="U60" s="4">
        <f t="shared" si="29"/>
        <v>28.862249999999996</v>
      </c>
      <c r="V60">
        <v>10</v>
      </c>
      <c r="W60" s="1">
        <f t="shared" si="30"/>
        <v>-0.21323699999999995</v>
      </c>
      <c r="X60" s="4"/>
      <c r="Y60" s="4">
        <f t="shared" si="31"/>
        <v>115.44899999999998</v>
      </c>
      <c r="Z60">
        <v>25</v>
      </c>
      <c r="AA60" s="1">
        <f t="shared" si="32"/>
        <v>-0.53309249999999997</v>
      </c>
      <c r="AB60" s="4"/>
      <c r="AC60" s="4">
        <f t="shared" si="33"/>
        <v>721.55624999999986</v>
      </c>
    </row>
    <row r="61" spans="1:37">
      <c r="A61">
        <v>-4</v>
      </c>
      <c r="B61">
        <v>1</v>
      </c>
      <c r="C61" s="1">
        <v>0.376</v>
      </c>
      <c r="E61" s="1">
        <v>-1.782</v>
      </c>
      <c r="F61" s="1">
        <v>1.3420000000000001</v>
      </c>
      <c r="I61" s="4"/>
      <c r="J61" s="13">
        <v>50</v>
      </c>
      <c r="K61" s="1">
        <f t="shared" si="24"/>
        <v>-2.0100959999999999</v>
      </c>
      <c r="M61" s="4">
        <f t="shared" si="25"/>
        <v>7568.880000000001</v>
      </c>
      <c r="N61" s="13"/>
      <c r="O61" s="1">
        <f t="shared" si="26"/>
        <v>0</v>
      </c>
      <c r="P61" s="4"/>
      <c r="Q61" s="4">
        <f t="shared" si="27"/>
        <v>0</v>
      </c>
      <c r="R61">
        <v>5</v>
      </c>
      <c r="S61" s="1">
        <f t="shared" si="28"/>
        <v>-0.20100959999999995</v>
      </c>
      <c r="T61" s="4"/>
      <c r="U61" s="4">
        <f t="shared" si="29"/>
        <v>75.688800000000015</v>
      </c>
      <c r="V61">
        <v>10</v>
      </c>
      <c r="W61" s="1">
        <f t="shared" si="30"/>
        <v>-0.40201919999999991</v>
      </c>
      <c r="X61" s="4"/>
      <c r="Y61" s="4">
        <f t="shared" si="31"/>
        <v>302.75520000000006</v>
      </c>
      <c r="Z61">
        <v>25</v>
      </c>
      <c r="AA61" s="1">
        <f t="shared" si="32"/>
        <v>-1.0050479999999999</v>
      </c>
      <c r="AB61" s="4"/>
      <c r="AC61" s="4">
        <f t="shared" si="33"/>
        <v>1892.2200000000003</v>
      </c>
    </row>
    <row r="62" spans="1:37">
      <c r="A62">
        <v>-3</v>
      </c>
      <c r="B62">
        <v>1</v>
      </c>
      <c r="C62" s="1">
        <v>0.88900000000000001</v>
      </c>
      <c r="E62" s="1">
        <v>-1.2010000000000001</v>
      </c>
      <c r="F62" s="1">
        <v>1.3340000000000001</v>
      </c>
      <c r="I62" s="4"/>
      <c r="J62" s="13">
        <v>50</v>
      </c>
      <c r="K62" s="1">
        <f t="shared" si="24"/>
        <v>-3.2030670000000003</v>
      </c>
      <c r="M62" s="4">
        <f t="shared" si="25"/>
        <v>17788.89</v>
      </c>
      <c r="N62" s="13"/>
      <c r="O62" s="1">
        <f t="shared" si="26"/>
        <v>0</v>
      </c>
      <c r="P62" s="4"/>
      <c r="Q62" s="4">
        <f t="shared" si="27"/>
        <v>0</v>
      </c>
      <c r="R62">
        <v>5</v>
      </c>
      <c r="S62" s="1">
        <f t="shared" si="28"/>
        <v>-0.32030670000000006</v>
      </c>
      <c r="T62" s="4"/>
      <c r="U62" s="4">
        <f t="shared" si="29"/>
        <v>177.88889999999998</v>
      </c>
      <c r="V62">
        <v>10</v>
      </c>
      <c r="W62" s="1">
        <f t="shared" si="30"/>
        <v>-0.64061340000000011</v>
      </c>
      <c r="X62" s="4"/>
      <c r="Y62" s="4">
        <f t="shared" si="31"/>
        <v>711.55559999999991</v>
      </c>
      <c r="Z62">
        <v>25</v>
      </c>
      <c r="AA62" s="1">
        <f t="shared" si="32"/>
        <v>-1.6015335000000002</v>
      </c>
      <c r="AB62" s="4"/>
      <c r="AC62" s="4">
        <f t="shared" si="33"/>
        <v>4447.2224999999999</v>
      </c>
    </row>
    <row r="63" spans="1:37">
      <c r="A63">
        <v>-2</v>
      </c>
      <c r="B63">
        <v>1</v>
      </c>
      <c r="C63" s="1">
        <v>2.02</v>
      </c>
      <c r="E63" s="1">
        <v>-0.67400000000000004</v>
      </c>
      <c r="F63" s="1">
        <v>1.3220000000000001</v>
      </c>
      <c r="I63" s="4"/>
      <c r="J63" s="13">
        <v>50</v>
      </c>
      <c r="K63" s="1">
        <f t="shared" si="24"/>
        <v>-4.0844399999999998</v>
      </c>
      <c r="M63" s="4">
        <f t="shared" si="25"/>
        <v>40056.600000000006</v>
      </c>
      <c r="N63" s="13"/>
      <c r="O63" s="1">
        <f t="shared" si="26"/>
        <v>0</v>
      </c>
      <c r="P63" s="4"/>
      <c r="Q63" s="4">
        <f t="shared" si="27"/>
        <v>0</v>
      </c>
      <c r="R63">
        <v>5</v>
      </c>
      <c r="S63" s="1">
        <f t="shared" si="28"/>
        <v>-0.40844399999999997</v>
      </c>
      <c r="T63" s="4"/>
      <c r="U63" s="4">
        <f t="shared" si="29"/>
        <v>400.56600000000003</v>
      </c>
      <c r="V63">
        <v>10</v>
      </c>
      <c r="W63" s="1">
        <f t="shared" si="30"/>
        <v>-0.81688799999999995</v>
      </c>
      <c r="X63" s="4"/>
      <c r="Y63" s="4">
        <f t="shared" si="31"/>
        <v>1602.2640000000001</v>
      </c>
      <c r="Z63">
        <v>25</v>
      </c>
      <c r="AA63" s="1">
        <f t="shared" si="32"/>
        <v>-2.0422199999999999</v>
      </c>
      <c r="AB63" s="4"/>
      <c r="AC63" s="4">
        <f t="shared" si="33"/>
        <v>10014.150000000001</v>
      </c>
    </row>
    <row r="64" spans="1:37">
      <c r="A64">
        <v>-1</v>
      </c>
      <c r="B64">
        <v>1</v>
      </c>
      <c r="C64" s="1">
        <v>4.28</v>
      </c>
      <c r="E64" s="1">
        <v>-0.17499999999999999</v>
      </c>
      <c r="F64" s="1">
        <v>1.3340000000000001</v>
      </c>
      <c r="I64" s="4"/>
      <c r="J64" s="13">
        <v>50</v>
      </c>
      <c r="K64" s="1">
        <f t="shared" si="24"/>
        <v>-2.2469999999999999</v>
      </c>
      <c r="M64" s="4">
        <f t="shared" si="25"/>
        <v>85642.8</v>
      </c>
      <c r="N64" s="13"/>
      <c r="O64" s="1">
        <f t="shared" si="26"/>
        <v>0</v>
      </c>
      <c r="P64" s="4"/>
      <c r="Q64" s="4">
        <f t="shared" si="27"/>
        <v>0</v>
      </c>
      <c r="R64">
        <v>5</v>
      </c>
      <c r="S64" s="1">
        <f t="shared" si="28"/>
        <v>-0.22469999999999998</v>
      </c>
      <c r="T64" s="4"/>
      <c r="U64" s="4">
        <f t="shared" si="29"/>
        <v>856.42799999999988</v>
      </c>
      <c r="V64">
        <v>10</v>
      </c>
      <c r="W64" s="1">
        <f t="shared" si="30"/>
        <v>-0.44939999999999997</v>
      </c>
      <c r="X64" s="4"/>
      <c r="Y64" s="4">
        <f t="shared" si="31"/>
        <v>3425.7119999999995</v>
      </c>
      <c r="Z64">
        <v>25</v>
      </c>
      <c r="AA64" s="1">
        <f t="shared" si="32"/>
        <v>-1.1234999999999999</v>
      </c>
      <c r="AB64" s="4"/>
      <c r="AC64" s="4">
        <f t="shared" si="33"/>
        <v>21410.7</v>
      </c>
    </row>
    <row r="65" spans="1:29">
      <c r="A65">
        <v>0</v>
      </c>
      <c r="B65">
        <v>1</v>
      </c>
      <c r="C65" s="1">
        <v>17.93</v>
      </c>
      <c r="E65" s="11">
        <v>0.622</v>
      </c>
      <c r="F65" s="1">
        <v>1.3129999999999999</v>
      </c>
      <c r="H65" s="4">
        <f t="shared" ref="H65:H71" si="34">$B$1*E65/100/F65</f>
        <v>47.372429550647375</v>
      </c>
      <c r="I65" s="4">
        <f t="shared" ref="I65:I71" si="35">$B$1/100*E65/(F65+0.48)</f>
        <v>34.690462911321809</v>
      </c>
      <c r="J65" s="13">
        <v>50</v>
      </c>
      <c r="K65" s="1">
        <f t="shared" si="24"/>
        <v>33.457380000000001</v>
      </c>
      <c r="M65" s="4">
        <f t="shared" si="25"/>
        <v>353131.35</v>
      </c>
      <c r="N65" s="13"/>
      <c r="O65" s="1">
        <f t="shared" si="26"/>
        <v>0</v>
      </c>
      <c r="P65" s="4"/>
      <c r="Q65" s="4">
        <f t="shared" si="27"/>
        <v>0</v>
      </c>
      <c r="R65">
        <v>50</v>
      </c>
      <c r="S65" s="1">
        <f t="shared" si="28"/>
        <v>33.457380000000001</v>
      </c>
      <c r="T65" s="4"/>
      <c r="U65" s="4">
        <f t="shared" si="29"/>
        <v>353131.35</v>
      </c>
      <c r="V65">
        <v>50</v>
      </c>
      <c r="W65" s="1">
        <f t="shared" si="30"/>
        <v>33.457380000000001</v>
      </c>
      <c r="X65" s="4"/>
      <c r="Y65" s="4">
        <f t="shared" si="31"/>
        <v>353131.35</v>
      </c>
      <c r="Z65">
        <v>50</v>
      </c>
      <c r="AA65" s="1">
        <f t="shared" si="32"/>
        <v>33.457380000000001</v>
      </c>
      <c r="AB65" s="4"/>
      <c r="AC65" s="4">
        <f t="shared" si="33"/>
        <v>353131.35</v>
      </c>
    </row>
    <row r="66" spans="1:29">
      <c r="A66">
        <v>1</v>
      </c>
      <c r="B66">
        <v>1</v>
      </c>
      <c r="C66" s="1">
        <v>4.0250000000000004</v>
      </c>
      <c r="E66" s="1">
        <v>1.587</v>
      </c>
      <c r="F66" s="1">
        <v>1.306</v>
      </c>
      <c r="H66" s="4">
        <f t="shared" si="34"/>
        <v>121.51607963246553</v>
      </c>
      <c r="I66" s="4">
        <f t="shared" si="35"/>
        <v>88.857782754759228</v>
      </c>
      <c r="J66" s="13">
        <v>50</v>
      </c>
      <c r="K66" s="1">
        <f t="shared" si="24"/>
        <v>19.163025000000001</v>
      </c>
      <c r="M66" s="4">
        <f t="shared" si="25"/>
        <v>78849.75</v>
      </c>
      <c r="N66" s="13"/>
      <c r="O66" s="1">
        <f t="shared" si="26"/>
        <v>0</v>
      </c>
      <c r="P66" s="4"/>
      <c r="Q66" s="4">
        <f t="shared" si="27"/>
        <v>0</v>
      </c>
      <c r="R66">
        <v>100</v>
      </c>
      <c r="S66" s="1">
        <f t="shared" si="28"/>
        <v>38.326050000000002</v>
      </c>
      <c r="T66" s="4"/>
      <c r="U66" s="4">
        <f t="shared" si="29"/>
        <v>315399</v>
      </c>
      <c r="V66">
        <v>125</v>
      </c>
      <c r="W66" s="1">
        <f t="shared" si="30"/>
        <v>47.907562500000004</v>
      </c>
      <c r="X66" s="4"/>
      <c r="Y66" s="4">
        <f t="shared" si="31"/>
        <v>492810.9375</v>
      </c>
      <c r="Z66">
        <v>125</v>
      </c>
      <c r="AA66" s="1">
        <f t="shared" si="32"/>
        <v>47.907562500000004</v>
      </c>
      <c r="AB66" s="4"/>
      <c r="AC66" s="4">
        <f t="shared" si="33"/>
        <v>492810.9375</v>
      </c>
    </row>
    <row r="67" spans="1:29">
      <c r="A67">
        <v>2</v>
      </c>
      <c r="B67">
        <v>1</v>
      </c>
      <c r="C67" s="1">
        <v>1.901</v>
      </c>
      <c r="E67" s="1">
        <v>2.2280000000000002</v>
      </c>
      <c r="F67" s="1">
        <v>1.29</v>
      </c>
      <c r="H67" s="4">
        <f t="shared" si="34"/>
        <v>172.71317829457368</v>
      </c>
      <c r="I67" s="4">
        <f t="shared" si="35"/>
        <v>125.87570621468927</v>
      </c>
      <c r="J67" s="13">
        <v>50</v>
      </c>
      <c r="K67" s="1">
        <f t="shared" si="24"/>
        <v>12.706284000000002</v>
      </c>
      <c r="M67" s="4">
        <f t="shared" si="25"/>
        <v>36784.350000000006</v>
      </c>
      <c r="N67" s="13"/>
      <c r="O67" s="1">
        <f t="shared" si="26"/>
        <v>0</v>
      </c>
      <c r="P67" s="4"/>
      <c r="Q67" s="4">
        <f t="shared" si="27"/>
        <v>0</v>
      </c>
      <c r="R67">
        <v>100</v>
      </c>
      <c r="S67" s="1">
        <f t="shared" si="28"/>
        <v>25.412568000000004</v>
      </c>
      <c r="T67" s="4"/>
      <c r="U67" s="4">
        <f t="shared" si="29"/>
        <v>147137.40000000002</v>
      </c>
      <c r="V67">
        <v>175</v>
      </c>
      <c r="W67" s="1">
        <f t="shared" si="30"/>
        <v>44.471994000000009</v>
      </c>
      <c r="X67" s="4"/>
      <c r="Y67" s="4">
        <f t="shared" si="31"/>
        <v>450608.28750000003</v>
      </c>
      <c r="Z67">
        <v>175</v>
      </c>
      <c r="AA67" s="1">
        <f t="shared" si="32"/>
        <v>44.471994000000009</v>
      </c>
      <c r="AB67" s="4"/>
      <c r="AC67" s="4">
        <f t="shared" si="33"/>
        <v>450608.28750000003</v>
      </c>
    </row>
    <row r="68" spans="1:29">
      <c r="A68">
        <v>3</v>
      </c>
      <c r="B68">
        <v>1</v>
      </c>
      <c r="C68" s="1">
        <v>0.84599999999999997</v>
      </c>
      <c r="E68" s="1">
        <v>2.9809999999999999</v>
      </c>
      <c r="F68" s="1">
        <v>1.298</v>
      </c>
      <c r="H68" s="4">
        <f t="shared" si="34"/>
        <v>229.66101694915255</v>
      </c>
      <c r="I68" s="4">
        <f t="shared" si="35"/>
        <v>167.66029246344206</v>
      </c>
      <c r="J68" s="13">
        <v>50</v>
      </c>
      <c r="K68" s="1">
        <f t="shared" si="24"/>
        <v>7.565777999999999</v>
      </c>
      <c r="M68" s="4">
        <f t="shared" si="25"/>
        <v>16471.620000000003</v>
      </c>
      <c r="N68" s="13"/>
      <c r="O68" s="1">
        <f t="shared" si="26"/>
        <v>0</v>
      </c>
      <c r="P68" s="4"/>
      <c r="Q68" s="4">
        <f t="shared" si="27"/>
        <v>0</v>
      </c>
      <c r="R68">
        <v>100</v>
      </c>
      <c r="S68" s="1">
        <f t="shared" si="28"/>
        <v>15.131555999999998</v>
      </c>
      <c r="T68" s="4"/>
      <c r="U68" s="4">
        <f t="shared" si="29"/>
        <v>65886.48000000001</v>
      </c>
      <c r="V68">
        <v>200</v>
      </c>
      <c r="W68" s="1">
        <f t="shared" si="30"/>
        <v>30.263111999999996</v>
      </c>
      <c r="X68" s="4"/>
      <c r="Y68" s="4">
        <f t="shared" si="31"/>
        <v>263545.92000000004</v>
      </c>
      <c r="Z68">
        <v>225</v>
      </c>
      <c r="AA68" s="1">
        <f t="shared" si="32"/>
        <v>34.046000999999997</v>
      </c>
      <c r="AB68" s="4"/>
      <c r="AC68" s="4">
        <f t="shared" si="33"/>
        <v>333550.30499999999</v>
      </c>
    </row>
    <row r="69" spans="1:29">
      <c r="A69">
        <v>4</v>
      </c>
      <c r="B69">
        <v>1</v>
      </c>
      <c r="C69" s="1">
        <v>0.35399999999999998</v>
      </c>
      <c r="E69" s="1">
        <v>3.6019999999999999</v>
      </c>
      <c r="F69" s="1">
        <v>1.282</v>
      </c>
      <c r="H69" s="4">
        <f t="shared" si="34"/>
        <v>280.96723868954757</v>
      </c>
      <c r="I69" s="4">
        <f t="shared" si="35"/>
        <v>204.42678774120316</v>
      </c>
      <c r="J69" s="13">
        <v>50</v>
      </c>
      <c r="K69" s="1">
        <f t="shared" si="24"/>
        <v>3.8253239999999997</v>
      </c>
      <c r="M69" s="4">
        <f t="shared" si="25"/>
        <v>6807.4199999999992</v>
      </c>
      <c r="N69" s="13"/>
      <c r="O69" s="1">
        <f t="shared" si="26"/>
        <v>0</v>
      </c>
      <c r="P69" s="4"/>
      <c r="Q69" s="4">
        <f t="shared" si="27"/>
        <v>0</v>
      </c>
      <c r="R69">
        <v>100</v>
      </c>
      <c r="S69" s="1">
        <f t="shared" si="28"/>
        <v>7.6506479999999994</v>
      </c>
      <c r="T69" s="4"/>
      <c r="U69" s="4">
        <f t="shared" si="29"/>
        <v>27229.679999999997</v>
      </c>
      <c r="V69">
        <v>200</v>
      </c>
      <c r="W69" s="1">
        <f t="shared" si="30"/>
        <v>15.301295999999999</v>
      </c>
      <c r="X69" s="4"/>
      <c r="Y69" s="4">
        <f t="shared" si="31"/>
        <v>108918.71999999999</v>
      </c>
      <c r="Z69">
        <v>275</v>
      </c>
      <c r="AA69" s="1">
        <f t="shared" si="32"/>
        <v>21.039282</v>
      </c>
      <c r="AB69" s="4"/>
      <c r="AC69" s="4">
        <f t="shared" si="33"/>
        <v>205924.45499999999</v>
      </c>
    </row>
    <row r="70" spans="1:29">
      <c r="A70">
        <v>5</v>
      </c>
      <c r="B70">
        <v>1</v>
      </c>
      <c r="C70" s="1">
        <v>0.13600000000000001</v>
      </c>
      <c r="E70" s="1">
        <v>4.0309999999999997</v>
      </c>
      <c r="F70" s="1">
        <v>1.3620000000000001</v>
      </c>
      <c r="H70" s="4">
        <f t="shared" si="34"/>
        <v>295.96182085168869</v>
      </c>
      <c r="I70" s="4">
        <f t="shared" si="35"/>
        <v>218.83821932681866</v>
      </c>
      <c r="J70" s="13">
        <v>50</v>
      </c>
      <c r="K70" s="1">
        <f t="shared" si="24"/>
        <v>1.6446480000000001</v>
      </c>
      <c r="M70" s="4">
        <f t="shared" si="25"/>
        <v>2778.4800000000005</v>
      </c>
      <c r="N70" s="13"/>
      <c r="O70" s="1">
        <f t="shared" si="26"/>
        <v>0</v>
      </c>
      <c r="P70" s="4"/>
      <c r="Q70" s="4">
        <f t="shared" si="27"/>
        <v>0</v>
      </c>
      <c r="R70">
        <v>100</v>
      </c>
      <c r="S70" s="1">
        <f t="shared" si="28"/>
        <v>3.2892960000000002</v>
      </c>
      <c r="T70" s="4"/>
      <c r="U70" s="4">
        <f t="shared" si="29"/>
        <v>11113.920000000002</v>
      </c>
      <c r="V70">
        <v>200</v>
      </c>
      <c r="W70" s="1">
        <f t="shared" si="30"/>
        <v>6.5785920000000004</v>
      </c>
      <c r="X70" s="4"/>
      <c r="Y70" s="4">
        <f t="shared" si="31"/>
        <v>44455.680000000008</v>
      </c>
      <c r="Z70">
        <v>300</v>
      </c>
      <c r="AA70" s="1">
        <f t="shared" si="32"/>
        <v>9.8678880000000007</v>
      </c>
      <c r="AB70" s="4"/>
      <c r="AC70" s="4">
        <f t="shared" si="33"/>
        <v>100025.28000000001</v>
      </c>
    </row>
    <row r="71" spans="1:29">
      <c r="A71">
        <v>6</v>
      </c>
      <c r="B71">
        <v>1</v>
      </c>
      <c r="C71" s="1">
        <v>7.0999999999999994E-2</v>
      </c>
      <c r="E71" s="1">
        <v>5.1559999999999997</v>
      </c>
      <c r="F71" s="1">
        <v>1.321</v>
      </c>
      <c r="H71" s="4">
        <f t="shared" si="34"/>
        <v>390.3103709311128</v>
      </c>
      <c r="I71" s="4">
        <f t="shared" si="35"/>
        <v>286.28539700166579</v>
      </c>
      <c r="J71" s="13">
        <v>50</v>
      </c>
      <c r="K71" s="1">
        <f t="shared" si="24"/>
        <v>1.0982279999999998</v>
      </c>
      <c r="M71" s="4">
        <f t="shared" si="25"/>
        <v>1406.8649999999996</v>
      </c>
      <c r="N71" s="13"/>
      <c r="O71" s="1">
        <f t="shared" si="26"/>
        <v>0</v>
      </c>
      <c r="P71" s="4"/>
      <c r="Q71" s="4">
        <f t="shared" si="27"/>
        <v>0</v>
      </c>
      <c r="R71">
        <v>100</v>
      </c>
      <c r="S71" s="1">
        <f t="shared" si="28"/>
        <v>2.1964559999999995</v>
      </c>
      <c r="T71" s="4"/>
      <c r="U71" s="4">
        <f t="shared" si="29"/>
        <v>5627.4599999999982</v>
      </c>
      <c r="V71">
        <v>200</v>
      </c>
      <c r="W71" s="1">
        <f t="shared" si="30"/>
        <v>4.392911999999999</v>
      </c>
      <c r="X71" s="4"/>
      <c r="Y71" s="4">
        <f t="shared" si="31"/>
        <v>22509.839999999993</v>
      </c>
      <c r="Z71">
        <v>400</v>
      </c>
      <c r="AA71" s="1">
        <f t="shared" si="32"/>
        <v>8.7858239999999981</v>
      </c>
      <c r="AB71" s="4"/>
      <c r="AC71" s="4">
        <f t="shared" si="33"/>
        <v>90039.359999999971</v>
      </c>
    </row>
    <row r="73" spans="1:29">
      <c r="A73" t="s">
        <v>17</v>
      </c>
    </row>
    <row r="74" spans="1:29" ht="25.5">
      <c r="A74" s="8" t="s">
        <v>4</v>
      </c>
      <c r="B74" s="8" t="s">
        <v>0</v>
      </c>
      <c r="C74" s="9" t="s">
        <v>3</v>
      </c>
      <c r="D74" s="9"/>
      <c r="E74" s="9" t="s">
        <v>1</v>
      </c>
      <c r="F74" s="9" t="s">
        <v>5</v>
      </c>
      <c r="G74" s="1" t="s">
        <v>18</v>
      </c>
      <c r="H74" s="15" t="s">
        <v>20</v>
      </c>
      <c r="I74" s="10" t="s">
        <v>11</v>
      </c>
      <c r="J74" s="8" t="s">
        <v>2</v>
      </c>
      <c r="K74" s="9" t="s">
        <v>6</v>
      </c>
      <c r="L74" s="10" t="s">
        <v>7</v>
      </c>
      <c r="M74" s="10" t="s">
        <v>5</v>
      </c>
      <c r="N74" s="8" t="s">
        <v>2</v>
      </c>
      <c r="O74" s="9" t="s">
        <v>6</v>
      </c>
      <c r="P74" s="10" t="s">
        <v>7</v>
      </c>
      <c r="Q74" s="10" t="s">
        <v>5</v>
      </c>
      <c r="R74" s="8" t="s">
        <v>2</v>
      </c>
      <c r="S74" s="9" t="s">
        <v>6</v>
      </c>
      <c r="T74" s="10" t="s">
        <v>7</v>
      </c>
      <c r="U74" s="10" t="s">
        <v>5</v>
      </c>
      <c r="V74" s="8" t="s">
        <v>2</v>
      </c>
      <c r="W74" s="9" t="s">
        <v>6</v>
      </c>
      <c r="X74" s="10" t="s">
        <v>7</v>
      </c>
      <c r="Y74" s="10" t="s">
        <v>5</v>
      </c>
      <c r="Z74" s="8" t="s">
        <v>2</v>
      </c>
      <c r="AA74" s="9" t="s">
        <v>6</v>
      </c>
      <c r="AB74" s="10" t="s">
        <v>7</v>
      </c>
      <c r="AC74" s="10" t="s">
        <v>5</v>
      </c>
    </row>
    <row r="75" spans="1:29">
      <c r="C75" s="2">
        <f>SUM(C76:C88)</f>
        <v>40.738999999999997</v>
      </c>
      <c r="E75" s="1"/>
      <c r="I75" s="4"/>
      <c r="J75" s="3">
        <v>35</v>
      </c>
      <c r="K75" s="2">
        <f>SUM(K76:K88)</f>
        <v>57.109132500000001</v>
      </c>
      <c r="L75" s="5">
        <f>SQRT(M75)</f>
        <v>715.09477906778204</v>
      </c>
      <c r="M75" s="11">
        <f>SUM(M76:M88)</f>
        <v>511360.54304999998</v>
      </c>
      <c r="N75" s="3"/>
      <c r="O75" s="2">
        <f>SUM(O76:O88)</f>
        <v>0</v>
      </c>
      <c r="P75" s="5">
        <f>SQRT(Q75)</f>
        <v>0</v>
      </c>
      <c r="Q75" s="11">
        <f>SUM(Q76:Q88)</f>
        <v>0</v>
      </c>
      <c r="R75" s="3" t="s">
        <v>21</v>
      </c>
      <c r="S75" s="2">
        <f>SUM(S76:S88)</f>
        <v>143.14259820000001</v>
      </c>
      <c r="T75" s="5">
        <f>SQRT(U75)</f>
        <v>1142.1619667652219</v>
      </c>
      <c r="U75" s="11">
        <f>SUM(U76:U88)</f>
        <v>1304533.958325</v>
      </c>
      <c r="V75" s="3" t="s">
        <v>9</v>
      </c>
      <c r="W75" s="2">
        <f>SUM(W76:W88)</f>
        <v>173.48304239999999</v>
      </c>
      <c r="X75" s="5">
        <f>SQRT(Y75)</f>
        <v>1343.0639881535801</v>
      </c>
      <c r="Y75" s="11">
        <f>SUM(Y76:Y88)</f>
        <v>1803820.8762749997</v>
      </c>
      <c r="Z75" s="3" t="s">
        <v>10</v>
      </c>
      <c r="AA75" s="2">
        <f>SUM(AA76:AA88)</f>
        <v>170.35773299999997</v>
      </c>
      <c r="AB75" s="5">
        <f>SQRT(AC75)</f>
        <v>1373.0595897210726</v>
      </c>
      <c r="AC75" s="11">
        <f>SUM(AC76:AC88)</f>
        <v>1885292.636925</v>
      </c>
    </row>
    <row r="76" spans="1:29">
      <c r="A76">
        <v>-6</v>
      </c>
      <c r="B76">
        <v>1</v>
      </c>
      <c r="C76" s="1">
        <v>7.6999999999999999E-2</v>
      </c>
      <c r="E76" s="1">
        <v>-4.4720000000000004</v>
      </c>
      <c r="F76" s="1">
        <v>1.4670000000000001</v>
      </c>
      <c r="H76" s="1"/>
      <c r="I76" s="4"/>
      <c r="J76" s="13">
        <v>35</v>
      </c>
      <c r="K76" s="1">
        <f t="shared" ref="K76:K88" si="36">$C76*$E76/100*J76*6</f>
        <v>-0.72312240000000005</v>
      </c>
      <c r="M76" s="4">
        <f t="shared" ref="M76:M88" si="37">($C76*6*$F76)*J76*J76/$B76</f>
        <v>830.24865</v>
      </c>
      <c r="N76" s="12"/>
      <c r="O76" s="1">
        <f t="shared" ref="O76:O88" si="38">$C76*$E76/100*N76*6</f>
        <v>0</v>
      </c>
      <c r="P76" s="4"/>
      <c r="Q76" s="4">
        <f t="shared" ref="Q76:Q88" si="39">($C76*6*$F76)*N76*N76/$B76</f>
        <v>0</v>
      </c>
      <c r="R76" s="14">
        <v>5</v>
      </c>
      <c r="S76" s="1">
        <f t="shared" ref="S76:S88" si="40">$C76*$E76/100*R76*6</f>
        <v>-0.10330320000000001</v>
      </c>
      <c r="T76" s="4"/>
      <c r="U76" s="4">
        <f t="shared" ref="U76:U88" si="41">($C76*6*$F76)*R76*R76/$B76</f>
        <v>16.943850000000001</v>
      </c>
      <c r="V76" s="14">
        <v>10</v>
      </c>
      <c r="W76" s="1">
        <f t="shared" ref="W76:W88" si="42">$C76*$E76/100*V76*6</f>
        <v>-0.20660640000000002</v>
      </c>
      <c r="X76" s="4"/>
      <c r="Y76" s="4">
        <f t="shared" ref="Y76:Y88" si="43">($C76*6*$F76)*V76*V76/$B76</f>
        <v>67.775400000000005</v>
      </c>
      <c r="Z76" s="14">
        <v>25</v>
      </c>
      <c r="AA76" s="1">
        <f t="shared" ref="AA76:AA88" si="44">$C76*$E76/100*Z76*6</f>
        <v>-0.51651600000000009</v>
      </c>
      <c r="AB76" s="4"/>
      <c r="AC76" s="4">
        <f t="shared" ref="AC76:AC88" si="45">($C76*6*$F76)*Z76*Z76/$B76</f>
        <v>423.59624999999994</v>
      </c>
    </row>
    <row r="77" spans="1:29">
      <c r="A77">
        <v>-5</v>
      </c>
      <c r="B77">
        <v>1</v>
      </c>
      <c r="C77" s="1">
        <v>0.14799999999999999</v>
      </c>
      <c r="E77" s="1">
        <v>-3.2970000000000002</v>
      </c>
      <c r="F77" s="1">
        <v>1.4319999999999999</v>
      </c>
      <c r="H77" s="1"/>
      <c r="I77" s="4"/>
      <c r="J77" s="13">
        <v>35</v>
      </c>
      <c r="K77" s="1">
        <f t="shared" si="36"/>
        <v>-1.0247075999999999</v>
      </c>
      <c r="M77" s="4">
        <f t="shared" si="37"/>
        <v>1557.7295999999997</v>
      </c>
      <c r="N77" s="12"/>
      <c r="O77" s="1">
        <f t="shared" si="38"/>
        <v>0</v>
      </c>
      <c r="P77" s="4"/>
      <c r="Q77" s="4">
        <f t="shared" si="39"/>
        <v>0</v>
      </c>
      <c r="R77" s="14">
        <v>5</v>
      </c>
      <c r="S77" s="1">
        <f t="shared" si="40"/>
        <v>-0.14638679999999998</v>
      </c>
      <c r="T77" s="4"/>
      <c r="U77" s="4">
        <f t="shared" si="41"/>
        <v>31.790399999999998</v>
      </c>
      <c r="V77" s="14">
        <v>10</v>
      </c>
      <c r="W77" s="1">
        <f t="shared" si="42"/>
        <v>-0.29277359999999997</v>
      </c>
      <c r="X77" s="4"/>
      <c r="Y77" s="4">
        <f t="shared" si="43"/>
        <v>127.16159999999999</v>
      </c>
      <c r="Z77" s="14">
        <v>25</v>
      </c>
      <c r="AA77" s="1">
        <f t="shared" si="44"/>
        <v>-0.73193399999999997</v>
      </c>
      <c r="AB77" s="4"/>
      <c r="AC77" s="4">
        <f t="shared" si="45"/>
        <v>794.76</v>
      </c>
    </row>
    <row r="78" spans="1:29">
      <c r="A78">
        <v>-4</v>
      </c>
      <c r="B78">
        <v>1</v>
      </c>
      <c r="C78" s="1">
        <v>0.38300000000000001</v>
      </c>
      <c r="E78" s="1">
        <v>-2.4220000000000002</v>
      </c>
      <c r="F78" s="1">
        <v>1.4079999999999999</v>
      </c>
      <c r="H78" s="1"/>
      <c r="I78" s="4"/>
      <c r="J78" s="13">
        <v>35</v>
      </c>
      <c r="K78" s="1">
        <f t="shared" si="36"/>
        <v>-1.9480146000000003</v>
      </c>
      <c r="M78" s="4">
        <f t="shared" si="37"/>
        <v>3963.5903999999996</v>
      </c>
      <c r="N78" s="12"/>
      <c r="O78" s="1">
        <f t="shared" si="38"/>
        <v>0</v>
      </c>
      <c r="P78" s="4"/>
      <c r="Q78" s="4">
        <f t="shared" si="39"/>
        <v>0</v>
      </c>
      <c r="R78" s="14">
        <v>5</v>
      </c>
      <c r="S78" s="1">
        <f t="shared" si="40"/>
        <v>-0.27828780000000003</v>
      </c>
      <c r="T78" s="4"/>
      <c r="U78" s="4">
        <f t="shared" si="41"/>
        <v>80.889600000000002</v>
      </c>
      <c r="V78" s="14">
        <v>10</v>
      </c>
      <c r="W78" s="1">
        <f t="shared" si="42"/>
        <v>-0.55657560000000006</v>
      </c>
      <c r="X78" s="4"/>
      <c r="Y78" s="4">
        <f t="shared" si="43"/>
        <v>323.55840000000001</v>
      </c>
      <c r="Z78" s="14">
        <v>25</v>
      </c>
      <c r="AA78" s="1">
        <f t="shared" si="44"/>
        <v>-1.3914390000000003</v>
      </c>
      <c r="AB78" s="4"/>
      <c r="AC78" s="4">
        <f t="shared" si="45"/>
        <v>2022.24</v>
      </c>
    </row>
    <row r="79" spans="1:29">
      <c r="A79">
        <v>-3</v>
      </c>
      <c r="B79">
        <v>1</v>
      </c>
      <c r="C79" s="1">
        <v>0.90500000000000003</v>
      </c>
      <c r="E79" s="1">
        <v>-1.7210000000000001</v>
      </c>
      <c r="F79" s="1">
        <v>1.385</v>
      </c>
      <c r="H79" s="1"/>
      <c r="I79" s="4"/>
      <c r="J79" s="13">
        <v>35</v>
      </c>
      <c r="K79" s="1">
        <f t="shared" si="36"/>
        <v>-3.2707605000000006</v>
      </c>
      <c r="M79" s="4">
        <f t="shared" si="37"/>
        <v>9212.6737499999999</v>
      </c>
      <c r="N79" s="12"/>
      <c r="O79" s="1">
        <f t="shared" si="38"/>
        <v>0</v>
      </c>
      <c r="P79" s="4"/>
      <c r="Q79" s="4">
        <f t="shared" si="39"/>
        <v>0</v>
      </c>
      <c r="R79" s="14">
        <v>5</v>
      </c>
      <c r="S79" s="1">
        <f t="shared" si="40"/>
        <v>-0.46725150000000004</v>
      </c>
      <c r="T79" s="4"/>
      <c r="U79" s="4">
        <f t="shared" si="41"/>
        <v>188.01375000000002</v>
      </c>
      <c r="V79" s="14">
        <v>10</v>
      </c>
      <c r="W79" s="1">
        <f t="shared" si="42"/>
        <v>-0.93450300000000008</v>
      </c>
      <c r="X79" s="4"/>
      <c r="Y79" s="4">
        <f t="shared" si="43"/>
        <v>752.05500000000006</v>
      </c>
      <c r="Z79" s="14">
        <v>25</v>
      </c>
      <c r="AA79" s="1">
        <f t="shared" si="44"/>
        <v>-2.3362575000000003</v>
      </c>
      <c r="AB79" s="4"/>
      <c r="AC79" s="4">
        <f t="shared" si="45"/>
        <v>4700.34375</v>
      </c>
    </row>
    <row r="80" spans="1:29">
      <c r="A80">
        <v>-2</v>
      </c>
      <c r="B80">
        <v>1</v>
      </c>
      <c r="C80" s="1">
        <v>2.0449999999999999</v>
      </c>
      <c r="E80" s="1">
        <v>-0.98799999999999999</v>
      </c>
      <c r="F80" s="1">
        <v>1.363</v>
      </c>
      <c r="H80" s="1"/>
      <c r="I80" s="4"/>
      <c r="J80" s="13">
        <v>35</v>
      </c>
      <c r="K80" s="1">
        <f t="shared" si="36"/>
        <v>-4.242966</v>
      </c>
      <c r="M80" s="4">
        <f t="shared" si="37"/>
        <v>20486.912249999998</v>
      </c>
      <c r="N80" s="12"/>
      <c r="O80" s="1">
        <f t="shared" si="38"/>
        <v>0</v>
      </c>
      <c r="P80" s="4"/>
      <c r="Q80" s="4">
        <f t="shared" si="39"/>
        <v>0</v>
      </c>
      <c r="R80" s="14">
        <v>5</v>
      </c>
      <c r="S80" s="1">
        <f t="shared" si="40"/>
        <v>-0.60613800000000007</v>
      </c>
      <c r="T80" s="4"/>
      <c r="U80" s="4">
        <f t="shared" si="41"/>
        <v>418.10024999999996</v>
      </c>
      <c r="V80" s="14">
        <v>10</v>
      </c>
      <c r="W80" s="1">
        <f t="shared" si="42"/>
        <v>-1.2122760000000001</v>
      </c>
      <c r="X80" s="4"/>
      <c r="Y80" s="4">
        <f t="shared" si="43"/>
        <v>1672.4009999999998</v>
      </c>
      <c r="Z80" s="14">
        <v>25</v>
      </c>
      <c r="AA80" s="1">
        <f t="shared" si="44"/>
        <v>-3.0306899999999999</v>
      </c>
      <c r="AB80" s="4"/>
      <c r="AC80" s="4">
        <f t="shared" si="45"/>
        <v>10452.50625</v>
      </c>
    </row>
    <row r="81" spans="1:29">
      <c r="A81">
        <v>-1</v>
      </c>
      <c r="B81">
        <v>1</v>
      </c>
      <c r="C81" s="1">
        <v>3.871</v>
      </c>
      <c r="E81" s="1">
        <v>-0.32500000000000001</v>
      </c>
      <c r="F81" s="1">
        <v>1.3420000000000001</v>
      </c>
      <c r="H81" s="1"/>
      <c r="I81" s="4"/>
      <c r="J81" s="13">
        <v>35</v>
      </c>
      <c r="K81" s="1">
        <f t="shared" si="36"/>
        <v>-2.6419574999999997</v>
      </c>
      <c r="M81" s="4">
        <f t="shared" si="37"/>
        <v>38182.382700000002</v>
      </c>
      <c r="N81" s="12"/>
      <c r="O81" s="1">
        <f t="shared" si="38"/>
        <v>0</v>
      </c>
      <c r="P81" s="4"/>
      <c r="Q81" s="4">
        <f t="shared" si="39"/>
        <v>0</v>
      </c>
      <c r="R81" s="14">
        <v>5</v>
      </c>
      <c r="S81" s="1">
        <f t="shared" si="40"/>
        <v>-0.37742249999999999</v>
      </c>
      <c r="T81" s="4"/>
      <c r="U81" s="4">
        <f t="shared" si="41"/>
        <v>779.23230000000001</v>
      </c>
      <c r="V81" s="14">
        <v>10</v>
      </c>
      <c r="W81" s="1">
        <f t="shared" si="42"/>
        <v>-0.75484499999999999</v>
      </c>
      <c r="X81" s="4"/>
      <c r="Y81" s="4">
        <f t="shared" si="43"/>
        <v>3116.9292</v>
      </c>
      <c r="Z81" s="14">
        <v>25</v>
      </c>
      <c r="AA81" s="1">
        <f t="shared" si="44"/>
        <v>-1.8871125000000002</v>
      </c>
      <c r="AB81" s="4"/>
      <c r="AC81" s="4">
        <f t="shared" si="45"/>
        <v>19480.807499999999</v>
      </c>
    </row>
    <row r="82" spans="1:29">
      <c r="A82">
        <v>0</v>
      </c>
      <c r="B82">
        <v>2</v>
      </c>
      <c r="C82" s="1">
        <v>23.831</v>
      </c>
      <c r="E82" s="11">
        <v>0.62</v>
      </c>
      <c r="F82" s="1">
        <v>3.6110000000000002</v>
      </c>
      <c r="G82" s="1">
        <v>1.3129999999999999</v>
      </c>
      <c r="H82" s="1">
        <f t="shared" ref="H82:H88" si="46">F82/2-G82</f>
        <v>0.49250000000000016</v>
      </c>
      <c r="I82" s="4">
        <f t="shared" ref="I82:I88" si="47">$B$1/100*E82/(F82/2)</f>
        <v>34.33951813901966</v>
      </c>
      <c r="J82" s="13">
        <v>35</v>
      </c>
      <c r="K82" s="1">
        <f t="shared" si="36"/>
        <v>31.027961999999999</v>
      </c>
      <c r="M82" s="4">
        <f t="shared" si="37"/>
        <v>316247.49817499996</v>
      </c>
      <c r="N82" s="12"/>
      <c r="O82" s="1">
        <f t="shared" si="38"/>
        <v>0</v>
      </c>
      <c r="P82" s="4"/>
      <c r="Q82" s="4">
        <f t="shared" si="39"/>
        <v>0</v>
      </c>
      <c r="R82" s="14">
        <v>35</v>
      </c>
      <c r="S82" s="1">
        <f t="shared" si="40"/>
        <v>31.027961999999999</v>
      </c>
      <c r="T82" s="4"/>
      <c r="U82" s="4">
        <f t="shared" si="41"/>
        <v>316247.49817499996</v>
      </c>
      <c r="V82" s="14">
        <v>35</v>
      </c>
      <c r="W82" s="1">
        <f t="shared" si="42"/>
        <v>31.027961999999999</v>
      </c>
      <c r="X82" s="4"/>
      <c r="Y82" s="4">
        <f t="shared" si="43"/>
        <v>316247.49817499996</v>
      </c>
      <c r="Z82" s="14">
        <v>35</v>
      </c>
      <c r="AA82" s="1">
        <f t="shared" si="44"/>
        <v>31.027961999999999</v>
      </c>
      <c r="AB82" s="4"/>
      <c r="AC82" s="4">
        <f t="shared" si="45"/>
        <v>316247.49817499996</v>
      </c>
    </row>
    <row r="83" spans="1:29">
      <c r="A83">
        <v>1</v>
      </c>
      <c r="B83">
        <v>2</v>
      </c>
      <c r="C83" s="1">
        <v>5.2149999999999999</v>
      </c>
      <c r="E83" s="1">
        <v>1.5629999999999999</v>
      </c>
      <c r="F83" s="1">
        <v>3.5169999999999999</v>
      </c>
      <c r="G83" s="1">
        <v>1.284</v>
      </c>
      <c r="H83" s="1">
        <f t="shared" si="46"/>
        <v>0.47449999999999992</v>
      </c>
      <c r="I83" s="4">
        <f t="shared" si="47"/>
        <v>88.882570372476536</v>
      </c>
      <c r="J83" s="13">
        <v>35</v>
      </c>
      <c r="K83" s="1">
        <f t="shared" si="36"/>
        <v>17.1171945</v>
      </c>
      <c r="M83" s="4">
        <f t="shared" si="37"/>
        <v>67403.744624999992</v>
      </c>
      <c r="N83" s="12"/>
      <c r="O83" s="1">
        <f t="shared" si="38"/>
        <v>0</v>
      </c>
      <c r="P83" s="4"/>
      <c r="Q83" s="4">
        <f t="shared" si="39"/>
        <v>0</v>
      </c>
      <c r="R83" s="14">
        <v>100</v>
      </c>
      <c r="S83" s="1">
        <f t="shared" si="40"/>
        <v>48.906269999999999</v>
      </c>
      <c r="T83" s="4"/>
      <c r="U83" s="4">
        <f t="shared" si="41"/>
        <v>550234.64999999991</v>
      </c>
      <c r="V83" s="14">
        <v>100</v>
      </c>
      <c r="W83" s="1">
        <f t="shared" si="42"/>
        <v>48.906269999999999</v>
      </c>
      <c r="X83" s="4"/>
      <c r="Y83" s="4">
        <f t="shared" si="43"/>
        <v>550234.64999999991</v>
      </c>
      <c r="Z83" s="14">
        <v>100</v>
      </c>
      <c r="AA83" s="1">
        <f t="shared" si="44"/>
        <v>48.906269999999999</v>
      </c>
      <c r="AB83" s="4"/>
      <c r="AC83" s="4">
        <f t="shared" si="45"/>
        <v>550234.64999999991</v>
      </c>
    </row>
    <row r="84" spans="1:29">
      <c r="A84">
        <v>2</v>
      </c>
      <c r="B84">
        <v>2</v>
      </c>
      <c r="C84" s="1">
        <v>2.4580000000000002</v>
      </c>
      <c r="E84" s="1">
        <v>2.1579999999999999</v>
      </c>
      <c r="F84" s="1">
        <v>3.4580000000000002</v>
      </c>
      <c r="G84" s="1">
        <v>1.2649999999999999</v>
      </c>
      <c r="H84" s="1">
        <f t="shared" si="46"/>
        <v>0.46400000000000019</v>
      </c>
      <c r="I84" s="4">
        <f t="shared" si="47"/>
        <v>124.81203007518795</v>
      </c>
      <c r="J84" s="13">
        <v>35</v>
      </c>
      <c r="K84" s="1">
        <f t="shared" si="36"/>
        <v>11.1391644</v>
      </c>
      <c r="M84" s="4">
        <f t="shared" si="37"/>
        <v>31236.632700000006</v>
      </c>
      <c r="N84" s="12"/>
      <c r="O84" s="1">
        <f t="shared" si="38"/>
        <v>0</v>
      </c>
      <c r="P84" s="4"/>
      <c r="Q84" s="4">
        <f t="shared" si="39"/>
        <v>0</v>
      </c>
      <c r="R84" s="14">
        <v>100</v>
      </c>
      <c r="S84" s="1">
        <f t="shared" si="40"/>
        <v>31.826184000000005</v>
      </c>
      <c r="T84" s="4"/>
      <c r="U84" s="4">
        <f t="shared" si="41"/>
        <v>254992.92000000004</v>
      </c>
      <c r="V84" s="14">
        <v>125</v>
      </c>
      <c r="W84" s="1">
        <f t="shared" si="42"/>
        <v>39.782730000000001</v>
      </c>
      <c r="X84" s="4"/>
      <c r="Y84" s="4">
        <f t="shared" si="43"/>
        <v>398426.43750000006</v>
      </c>
      <c r="Z84" s="14">
        <v>125</v>
      </c>
      <c r="AA84" s="1">
        <f t="shared" si="44"/>
        <v>39.782730000000001</v>
      </c>
      <c r="AB84" s="4"/>
      <c r="AC84" s="4">
        <f t="shared" si="45"/>
        <v>398426.43750000006</v>
      </c>
    </row>
    <row r="85" spans="1:29">
      <c r="A85">
        <v>3</v>
      </c>
      <c r="B85">
        <v>2</v>
      </c>
      <c r="C85" s="1">
        <v>1.0840000000000001</v>
      </c>
      <c r="E85" s="1">
        <v>2.7669999999999999</v>
      </c>
      <c r="F85" s="1">
        <v>3.3969999999999998</v>
      </c>
      <c r="G85" s="1">
        <v>1.2470000000000001</v>
      </c>
      <c r="H85" s="1">
        <f t="shared" si="46"/>
        <v>0.45149999999999979</v>
      </c>
      <c r="I85" s="4">
        <f t="shared" si="47"/>
        <v>162.90844863114512</v>
      </c>
      <c r="J85" s="13">
        <v>35</v>
      </c>
      <c r="K85" s="1">
        <f t="shared" si="36"/>
        <v>6.2987988000000001</v>
      </c>
      <c r="M85" s="4">
        <f t="shared" si="37"/>
        <v>13532.628899999998</v>
      </c>
      <c r="N85" s="12"/>
      <c r="O85" s="1">
        <f t="shared" si="38"/>
        <v>0</v>
      </c>
      <c r="P85" s="4"/>
      <c r="Q85" s="4">
        <f t="shared" si="39"/>
        <v>0</v>
      </c>
      <c r="R85" s="14">
        <v>100</v>
      </c>
      <c r="S85" s="1">
        <f t="shared" si="40"/>
        <v>17.996568</v>
      </c>
      <c r="T85" s="4"/>
      <c r="U85" s="4">
        <f t="shared" si="41"/>
        <v>110470.44</v>
      </c>
      <c r="V85" s="14">
        <v>150</v>
      </c>
      <c r="W85" s="1">
        <f t="shared" si="42"/>
        <v>26.994852000000002</v>
      </c>
      <c r="X85" s="4"/>
      <c r="Y85" s="4">
        <f t="shared" si="43"/>
        <v>248558.49</v>
      </c>
      <c r="Z85" s="14">
        <v>150</v>
      </c>
      <c r="AA85" s="1">
        <f t="shared" si="44"/>
        <v>26.994852000000002</v>
      </c>
      <c r="AB85" s="4"/>
      <c r="AC85" s="4">
        <f t="shared" si="45"/>
        <v>248558.49</v>
      </c>
    </row>
    <row r="86" spans="1:29">
      <c r="A86">
        <v>4</v>
      </c>
      <c r="B86">
        <v>2</v>
      </c>
      <c r="C86" s="1">
        <v>0.45600000000000002</v>
      </c>
      <c r="E86" s="1">
        <v>3.2839999999999998</v>
      </c>
      <c r="F86" s="1">
        <v>3.2909999999999999</v>
      </c>
      <c r="G86" s="1">
        <v>1.2310000000000001</v>
      </c>
      <c r="H86" s="1">
        <f t="shared" si="46"/>
        <v>0.41449999999999987</v>
      </c>
      <c r="I86" s="4">
        <f t="shared" si="47"/>
        <v>199.57459738681251</v>
      </c>
      <c r="J86" s="13">
        <v>35</v>
      </c>
      <c r="K86" s="1">
        <f t="shared" si="36"/>
        <v>3.1447583999999997</v>
      </c>
      <c r="M86" s="4">
        <f t="shared" si="37"/>
        <v>5515.0578000000005</v>
      </c>
      <c r="N86" s="12"/>
      <c r="O86" s="1">
        <f t="shared" si="38"/>
        <v>0</v>
      </c>
      <c r="P86" s="4"/>
      <c r="Q86" s="4">
        <f t="shared" si="39"/>
        <v>0</v>
      </c>
      <c r="R86" s="14">
        <v>100</v>
      </c>
      <c r="S86" s="1">
        <f t="shared" si="40"/>
        <v>8.9850239999999992</v>
      </c>
      <c r="T86" s="4"/>
      <c r="U86" s="4">
        <f t="shared" si="41"/>
        <v>45020.880000000005</v>
      </c>
      <c r="V86" s="14">
        <v>200</v>
      </c>
      <c r="W86" s="1">
        <f t="shared" si="42"/>
        <v>17.970047999999998</v>
      </c>
      <c r="X86" s="4"/>
      <c r="Y86" s="4">
        <f t="shared" si="43"/>
        <v>180083.52000000002</v>
      </c>
      <c r="Z86" s="14">
        <v>200</v>
      </c>
      <c r="AA86" s="1">
        <f t="shared" si="44"/>
        <v>17.970047999999998</v>
      </c>
      <c r="AB86" s="4"/>
      <c r="AC86" s="4">
        <f t="shared" si="45"/>
        <v>180083.52000000002</v>
      </c>
    </row>
    <row r="87" spans="1:29">
      <c r="A87">
        <v>5</v>
      </c>
      <c r="B87">
        <v>2</v>
      </c>
      <c r="C87" s="1">
        <v>0.17499999999999999</v>
      </c>
      <c r="E87" s="1">
        <v>3.7589999999999999</v>
      </c>
      <c r="F87" s="1">
        <v>3.2879999999999998</v>
      </c>
      <c r="G87" s="1">
        <v>1.2130000000000001</v>
      </c>
      <c r="H87" s="1">
        <f t="shared" si="46"/>
        <v>0.43099999999999983</v>
      </c>
      <c r="I87" s="4">
        <f t="shared" si="47"/>
        <v>228.64963503649636</v>
      </c>
      <c r="J87" s="13">
        <v>35</v>
      </c>
      <c r="K87" s="1">
        <f t="shared" si="36"/>
        <v>1.3814324999999998</v>
      </c>
      <c r="M87" s="4">
        <f t="shared" si="37"/>
        <v>2114.5949999999993</v>
      </c>
      <c r="N87" s="12"/>
      <c r="O87" s="1">
        <f t="shared" si="38"/>
        <v>0</v>
      </c>
      <c r="P87" s="4"/>
      <c r="Q87" s="4">
        <f t="shared" si="39"/>
        <v>0</v>
      </c>
      <c r="R87" s="14">
        <v>100</v>
      </c>
      <c r="S87" s="1">
        <f t="shared" si="40"/>
        <v>3.9469500000000002</v>
      </c>
      <c r="T87" s="4"/>
      <c r="U87" s="4">
        <f t="shared" si="41"/>
        <v>17261.999999999996</v>
      </c>
      <c r="V87" s="14">
        <v>200</v>
      </c>
      <c r="W87" s="1">
        <f t="shared" si="42"/>
        <v>7.8939000000000004</v>
      </c>
      <c r="X87" s="4"/>
      <c r="Y87" s="4">
        <f t="shared" si="43"/>
        <v>69047.999999999985</v>
      </c>
      <c r="Z87" s="14">
        <v>225</v>
      </c>
      <c r="AA87" s="1">
        <f t="shared" si="44"/>
        <v>8.8806374999999989</v>
      </c>
      <c r="AB87" s="4"/>
      <c r="AC87" s="4">
        <f t="shared" si="45"/>
        <v>87388.874999999971</v>
      </c>
    </row>
    <row r="88" spans="1:29">
      <c r="A88">
        <v>6</v>
      </c>
      <c r="B88">
        <v>2</v>
      </c>
      <c r="C88" s="1">
        <v>9.0999999999999998E-2</v>
      </c>
      <c r="E88" s="1">
        <v>4.4550000000000001</v>
      </c>
      <c r="F88" s="1">
        <v>3.22</v>
      </c>
      <c r="G88" s="1">
        <v>1.19</v>
      </c>
      <c r="H88" s="1">
        <f t="shared" si="46"/>
        <v>0.42000000000000015</v>
      </c>
      <c r="I88" s="4">
        <f t="shared" si="47"/>
        <v>276.70807453416148</v>
      </c>
      <c r="J88" s="13">
        <v>35</v>
      </c>
      <c r="K88" s="1">
        <f t="shared" si="36"/>
        <v>0.85135050000000012</v>
      </c>
      <c r="M88" s="4">
        <f t="shared" si="37"/>
        <v>1076.8485000000003</v>
      </c>
      <c r="N88" s="12"/>
      <c r="O88" s="1">
        <f t="shared" si="38"/>
        <v>0</v>
      </c>
      <c r="P88" s="4"/>
      <c r="Q88" s="4">
        <f t="shared" si="39"/>
        <v>0</v>
      </c>
      <c r="R88" s="14">
        <v>100</v>
      </c>
      <c r="S88" s="1">
        <f t="shared" si="40"/>
        <v>2.4324300000000001</v>
      </c>
      <c r="T88" s="4"/>
      <c r="U88" s="4">
        <f t="shared" si="41"/>
        <v>8790.6000000000022</v>
      </c>
      <c r="V88" s="14">
        <v>200</v>
      </c>
      <c r="W88" s="1">
        <f t="shared" si="42"/>
        <v>4.8648600000000002</v>
      </c>
      <c r="X88" s="4"/>
      <c r="Y88" s="4">
        <f t="shared" si="43"/>
        <v>35162.400000000009</v>
      </c>
      <c r="Z88" s="14">
        <v>275</v>
      </c>
      <c r="AA88" s="1">
        <f t="shared" si="44"/>
        <v>6.6891825000000003</v>
      </c>
      <c r="AB88" s="4"/>
      <c r="AC88" s="4">
        <f t="shared" si="45"/>
        <v>66478.91250000002</v>
      </c>
    </row>
  </sheetData>
  <phoneticPr fontId="3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0"/>
  <sheetViews>
    <sheetView workbookViewId="0">
      <selection activeCell="AC14" sqref="AC14"/>
    </sheetView>
  </sheetViews>
  <sheetFormatPr defaultRowHeight="12.75"/>
  <cols>
    <col min="1" max="1" width="6" customWidth="1"/>
    <col min="2" max="2" width="6.7109375" customWidth="1"/>
    <col min="3" max="4" width="6.5703125" customWidth="1"/>
    <col min="5" max="6" width="5.5703125" customWidth="1"/>
    <col min="7" max="7" width="5.28515625" customWidth="1"/>
    <col min="8" max="8" width="6.5703125" customWidth="1"/>
    <col min="12" max="12" width="2" customWidth="1"/>
    <col min="13" max="13" width="7.42578125" customWidth="1"/>
    <col min="14" max="14" width="8.140625" customWidth="1"/>
    <col min="15" max="15" width="6.85546875" customWidth="1"/>
    <col min="16" max="16" width="2" customWidth="1"/>
    <col min="20" max="20" width="2" customWidth="1"/>
    <col min="28" max="28" width="1.85546875" customWidth="1"/>
    <col min="32" max="32" width="2" customWidth="1"/>
  </cols>
  <sheetData>
    <row r="1" spans="1:32">
      <c r="A1" t="s">
        <v>14</v>
      </c>
    </row>
    <row r="2" spans="1:32">
      <c r="A2" s="7">
        <v>10000</v>
      </c>
    </row>
    <row r="3" spans="1:32">
      <c r="A3" s="7"/>
    </row>
    <row r="4" spans="1:32">
      <c r="A4" s="7" t="s">
        <v>32</v>
      </c>
      <c r="B4" s="1"/>
      <c r="C4" s="1"/>
      <c r="D4" s="1"/>
      <c r="E4" s="1"/>
      <c r="F4" s="1"/>
      <c r="G4" s="4"/>
      <c r="H4" s="4"/>
      <c r="I4" s="14"/>
      <c r="J4" s="17"/>
      <c r="K4" s="18"/>
      <c r="L4" s="18"/>
      <c r="M4" s="18"/>
      <c r="N4" s="18"/>
      <c r="O4" s="18"/>
      <c r="P4" s="18"/>
      <c r="Q4" s="19"/>
      <c r="R4" s="1"/>
      <c r="S4" s="4"/>
      <c r="T4" s="4"/>
      <c r="V4" s="1"/>
      <c r="W4" s="4"/>
      <c r="X4" s="4"/>
      <c r="Z4" s="1"/>
      <c r="AA4" s="4"/>
      <c r="AB4" s="4"/>
      <c r="AD4" s="1"/>
      <c r="AE4" s="4"/>
      <c r="AF4" s="4"/>
    </row>
    <row r="5" spans="1:32" s="8" customFormat="1" ht="14.25" customHeight="1">
      <c r="A5" s="8" t="s">
        <v>4</v>
      </c>
      <c r="B5" s="9" t="s">
        <v>27</v>
      </c>
      <c r="C5" s="9" t="s">
        <v>22</v>
      </c>
      <c r="D5" s="9" t="s">
        <v>1</v>
      </c>
      <c r="E5" s="9" t="s">
        <v>23</v>
      </c>
      <c r="F5" s="9" t="s">
        <v>25</v>
      </c>
      <c r="G5" s="10" t="s">
        <v>24</v>
      </c>
      <c r="H5" s="10" t="s">
        <v>26</v>
      </c>
      <c r="I5" s="8" t="s">
        <v>2</v>
      </c>
      <c r="J5" s="9" t="s">
        <v>30</v>
      </c>
      <c r="K5" s="10" t="s">
        <v>7</v>
      </c>
      <c r="L5" s="10" t="s">
        <v>5</v>
      </c>
      <c r="M5" s="8" t="s">
        <v>2</v>
      </c>
      <c r="N5" s="9" t="s">
        <v>30</v>
      </c>
      <c r="O5" s="10" t="s">
        <v>7</v>
      </c>
      <c r="P5" s="10" t="s">
        <v>5</v>
      </c>
      <c r="Q5" s="8" t="s">
        <v>2</v>
      </c>
      <c r="R5" s="9" t="s">
        <v>30</v>
      </c>
      <c r="S5" s="10" t="s">
        <v>7</v>
      </c>
      <c r="T5" s="10" t="s">
        <v>5</v>
      </c>
      <c r="U5" s="8" t="s">
        <v>2</v>
      </c>
      <c r="V5" s="9" t="s">
        <v>30</v>
      </c>
      <c r="W5" s="10" t="s">
        <v>7</v>
      </c>
      <c r="X5" s="10" t="s">
        <v>5</v>
      </c>
      <c r="Y5" s="8" t="s">
        <v>2</v>
      </c>
      <c r="Z5" s="9" t="s">
        <v>30</v>
      </c>
      <c r="AA5" s="10" t="s">
        <v>7</v>
      </c>
      <c r="AB5" s="10" t="s">
        <v>5</v>
      </c>
      <c r="AC5" s="8" t="s">
        <v>2</v>
      </c>
      <c r="AD5" s="9" t="s">
        <v>30</v>
      </c>
      <c r="AE5" s="10" t="s">
        <v>7</v>
      </c>
      <c r="AF5" s="10" t="s">
        <v>5</v>
      </c>
    </row>
    <row r="6" spans="1:32">
      <c r="B6" s="2">
        <f>SUM(B7:B19)</f>
        <v>39.670999999999992</v>
      </c>
      <c r="C6" s="1"/>
      <c r="D6" s="1"/>
      <c r="E6" s="1"/>
      <c r="F6" s="1"/>
      <c r="G6" s="4"/>
      <c r="H6" s="4"/>
      <c r="I6" s="14">
        <v>100</v>
      </c>
      <c r="J6" s="2">
        <f>SUM(J7:J19)</f>
        <v>40.380684000000002</v>
      </c>
      <c r="K6" s="5">
        <f>SQRT(L6)</f>
        <v>1992.8224356424732</v>
      </c>
      <c r="L6" s="6">
        <f>SUM(L7:L19)</f>
        <v>3971341.26</v>
      </c>
      <c r="M6" s="16" t="s">
        <v>29</v>
      </c>
      <c r="N6" s="2">
        <f>SUM(N7:N19)</f>
        <v>16.0287513</v>
      </c>
      <c r="O6" s="5">
        <f>SQRT(P6)</f>
        <v>291.92360451837391</v>
      </c>
      <c r="P6" s="6">
        <f>SUM(P7:P19)</f>
        <v>85219.390874999983</v>
      </c>
      <c r="Q6" s="16" t="s">
        <v>28</v>
      </c>
      <c r="R6" s="2">
        <f>SUM(R7:R19)</f>
        <v>58.166821500000005</v>
      </c>
      <c r="S6" s="5">
        <f>SQRT(T6)</f>
        <v>891.22524194223774</v>
      </c>
      <c r="T6" s="6">
        <f>SUM(T7:T19)</f>
        <v>794282.43187500013</v>
      </c>
      <c r="U6" s="3" t="s">
        <v>8</v>
      </c>
      <c r="V6" s="2">
        <f>SUM(V7:V19)</f>
        <v>67.842928500000014</v>
      </c>
      <c r="W6" s="5">
        <f>SQRT(X6)</f>
        <v>805.80356668049069</v>
      </c>
      <c r="X6" s="6">
        <f>SUM(X7:X19)</f>
        <v>649319.38807500002</v>
      </c>
      <c r="Y6" s="3" t="s">
        <v>9</v>
      </c>
      <c r="Z6" s="2">
        <f>SUM(Z7:Z19)</f>
        <v>79.980490500000002</v>
      </c>
      <c r="AA6" s="5">
        <f>SQRT(AB6)</f>
        <v>946.95339465572431</v>
      </c>
      <c r="AB6" s="6">
        <f>SUM(AB7:AB19)</f>
        <v>896720.73164999986</v>
      </c>
      <c r="AC6" s="3" t="s">
        <v>10</v>
      </c>
      <c r="AD6" s="2">
        <f>SUM(AD7:AD19)</f>
        <v>58.166821500000005</v>
      </c>
      <c r="AE6" s="5">
        <f>SQRT(AF6)</f>
        <v>891.22524194223774</v>
      </c>
      <c r="AF6" s="6">
        <f>SUM(AF7:AF19)</f>
        <v>794282.43187500013</v>
      </c>
    </row>
    <row r="7" spans="1:32">
      <c r="A7">
        <v>-6</v>
      </c>
      <c r="B7" s="20">
        <v>5.0999999999999997E-2</v>
      </c>
      <c r="C7" s="1">
        <f t="shared" ref="C7:C19" si="0">B7/B$6*100</f>
        <v>0.12855738448740894</v>
      </c>
      <c r="D7" s="20">
        <v>-4.5999999999999996</v>
      </c>
      <c r="E7" s="20">
        <v>1.3169999999999999</v>
      </c>
      <c r="F7" s="20">
        <v>3.6760000000000002</v>
      </c>
      <c r="G7" s="1">
        <f>F7/2-E7</f>
        <v>0.52100000000000013</v>
      </c>
      <c r="H7" s="4"/>
      <c r="I7" s="12">
        <v>100</v>
      </c>
      <c r="J7" s="1">
        <f t="shared" ref="J7:J19" si="1">$B7*$D7/100*I7*6</f>
        <v>-1.4075999999999997</v>
      </c>
      <c r="K7" s="4"/>
      <c r="L7" s="4">
        <f>6*$B7/2*$F7*I7*I7</f>
        <v>5624.2800000000007</v>
      </c>
      <c r="M7" s="13">
        <v>5</v>
      </c>
      <c r="N7" s="1">
        <f t="shared" ref="N7:N19" si="2">$B7*$D7/100*M7*6</f>
        <v>-7.0379999999999984E-2</v>
      </c>
      <c r="O7" s="4"/>
      <c r="P7" s="4">
        <f>6*$B7/2*$F7*M7*M7</f>
        <v>14.060700000000001</v>
      </c>
      <c r="Q7" s="13">
        <v>25</v>
      </c>
      <c r="R7" s="1">
        <f t="shared" ref="R7:R19" si="3">$B7*$D7/100*Q7*6</f>
        <v>-0.35189999999999994</v>
      </c>
      <c r="S7" s="4"/>
      <c r="T7" s="4">
        <f>6*$B7/2*$F7*Q7*Q7</f>
        <v>351.51750000000004</v>
      </c>
      <c r="U7" s="13">
        <v>5</v>
      </c>
      <c r="V7" s="1">
        <f t="shared" ref="V7:V19" si="4">$B7*$D7/100*U7*6</f>
        <v>-7.0379999999999984E-2</v>
      </c>
      <c r="W7" s="4"/>
      <c r="X7" s="4">
        <f>6*$B7/2*$F7*U7*U7</f>
        <v>14.060700000000001</v>
      </c>
      <c r="Y7" s="13">
        <v>10</v>
      </c>
      <c r="Z7" s="1">
        <f t="shared" ref="Z7:Z19" si="5">$B7*$D7/100*Y7*6</f>
        <v>-0.14075999999999997</v>
      </c>
      <c r="AA7" s="4"/>
      <c r="AB7" s="4">
        <f>6*$B7/2*$F7*Y7*Y7</f>
        <v>56.242800000000003</v>
      </c>
      <c r="AC7" s="13">
        <v>25</v>
      </c>
      <c r="AD7" s="1">
        <f t="shared" ref="AD7:AD19" si="6">$B7*$D7/100*AC7*6</f>
        <v>-0.35189999999999994</v>
      </c>
      <c r="AE7" s="4"/>
      <c r="AF7" s="4">
        <f>6*$B7/2*$F7*AC7*AC7</f>
        <v>351.51750000000004</v>
      </c>
    </row>
    <row r="8" spans="1:32">
      <c r="A8">
        <v>-5</v>
      </c>
      <c r="B8" s="20">
        <v>0.122</v>
      </c>
      <c r="C8" s="1">
        <f t="shared" si="0"/>
        <v>0.30752942955811557</v>
      </c>
      <c r="D8" s="20">
        <v>-3.66</v>
      </c>
      <c r="E8" s="20">
        <v>1.2969999999999999</v>
      </c>
      <c r="F8" s="20">
        <v>3.6059999999999999</v>
      </c>
      <c r="G8" s="1">
        <f t="shared" ref="G8:G19" si="7">F8/2-E8</f>
        <v>0.50600000000000001</v>
      </c>
      <c r="H8" s="4"/>
      <c r="I8" s="12">
        <v>100</v>
      </c>
      <c r="J8" s="1">
        <f t="shared" si="1"/>
        <v>-2.6791199999999997</v>
      </c>
      <c r="K8" s="4"/>
      <c r="L8" s="4">
        <f t="shared" ref="L8:L19" si="8">6*$B8/2*$F8*I8*I8</f>
        <v>13197.960000000001</v>
      </c>
      <c r="M8" s="13">
        <v>5</v>
      </c>
      <c r="N8" s="1">
        <f t="shared" si="2"/>
        <v>-0.13395599999999999</v>
      </c>
      <c r="O8" s="4"/>
      <c r="P8" s="4">
        <f t="shared" ref="P8:P19" si="9">6*$B8/2*$F8*M8*M8</f>
        <v>32.994900000000001</v>
      </c>
      <c r="Q8" s="13">
        <v>25</v>
      </c>
      <c r="R8" s="1">
        <f t="shared" si="3"/>
        <v>-0.66977999999999993</v>
      </c>
      <c r="S8" s="4"/>
      <c r="T8" s="4">
        <f t="shared" ref="T8:T19" si="10">6*$B8/2*$F8*Q8*Q8</f>
        <v>824.87250000000006</v>
      </c>
      <c r="U8" s="13">
        <v>5</v>
      </c>
      <c r="V8" s="1">
        <f t="shared" si="4"/>
        <v>-0.13395599999999999</v>
      </c>
      <c r="W8" s="4"/>
      <c r="X8" s="4">
        <f t="shared" ref="X8:X19" si="11">6*$B8/2*$F8*U8*U8</f>
        <v>32.994900000000001</v>
      </c>
      <c r="Y8" s="13">
        <v>10</v>
      </c>
      <c r="Z8" s="1">
        <f t="shared" si="5"/>
        <v>-0.26791199999999998</v>
      </c>
      <c r="AA8" s="4"/>
      <c r="AB8" s="4">
        <f t="shared" ref="AB8:AB19" si="12">6*$B8/2*$F8*Y8*Y8</f>
        <v>131.9796</v>
      </c>
      <c r="AC8" s="13">
        <v>25</v>
      </c>
      <c r="AD8" s="1">
        <f t="shared" si="6"/>
        <v>-0.66977999999999993</v>
      </c>
      <c r="AE8" s="4"/>
      <c r="AF8" s="4">
        <f t="shared" ref="AF8:AF19" si="13">6*$B8/2*$F8*AC8*AC8</f>
        <v>824.87250000000006</v>
      </c>
    </row>
    <row r="9" spans="1:32">
      <c r="A9">
        <v>-4</v>
      </c>
      <c r="B9" s="20">
        <v>0.35699999999999998</v>
      </c>
      <c r="C9" s="1">
        <f t="shared" si="0"/>
        <v>0.89990169141186271</v>
      </c>
      <c r="D9" s="20">
        <v>-2.81</v>
      </c>
      <c r="E9" s="20">
        <v>1.284</v>
      </c>
      <c r="F9" s="20">
        <v>3.5680000000000001</v>
      </c>
      <c r="G9" s="1">
        <f t="shared" si="7"/>
        <v>0.5</v>
      </c>
      <c r="H9" s="4"/>
      <c r="I9" s="12">
        <v>100</v>
      </c>
      <c r="J9" s="1">
        <f t="shared" si="1"/>
        <v>-6.0190199999999994</v>
      </c>
      <c r="K9" s="4"/>
      <c r="L9" s="4">
        <f t="shared" si="8"/>
        <v>38213.279999999999</v>
      </c>
      <c r="M9" s="13">
        <v>5</v>
      </c>
      <c r="N9" s="1">
        <f t="shared" si="2"/>
        <v>-0.30095099999999997</v>
      </c>
      <c r="O9" s="4"/>
      <c r="P9" s="4">
        <f t="shared" si="9"/>
        <v>95.533199999999994</v>
      </c>
      <c r="Q9" s="13">
        <v>25</v>
      </c>
      <c r="R9" s="1">
        <f t="shared" si="3"/>
        <v>-1.5047549999999998</v>
      </c>
      <c r="S9" s="4"/>
      <c r="T9" s="4">
        <f t="shared" si="10"/>
        <v>2388.33</v>
      </c>
      <c r="U9" s="13">
        <v>5</v>
      </c>
      <c r="V9" s="1">
        <f t="shared" si="4"/>
        <v>-0.30095099999999997</v>
      </c>
      <c r="W9" s="4"/>
      <c r="X9" s="4">
        <f t="shared" si="11"/>
        <v>95.533199999999994</v>
      </c>
      <c r="Y9" s="13">
        <v>10</v>
      </c>
      <c r="Z9" s="1">
        <f t="shared" si="5"/>
        <v>-0.60190199999999994</v>
      </c>
      <c r="AA9" s="4"/>
      <c r="AB9" s="4">
        <f t="shared" si="12"/>
        <v>382.13279999999997</v>
      </c>
      <c r="AC9" s="13">
        <v>25</v>
      </c>
      <c r="AD9" s="1">
        <f t="shared" si="6"/>
        <v>-1.5047549999999998</v>
      </c>
      <c r="AE9" s="4"/>
      <c r="AF9" s="4">
        <f t="shared" si="13"/>
        <v>2388.33</v>
      </c>
    </row>
    <row r="10" spans="1:32">
      <c r="A10">
        <v>-3</v>
      </c>
      <c r="B10" s="20">
        <v>0.92700000000000005</v>
      </c>
      <c r="C10" s="1">
        <f t="shared" si="0"/>
        <v>2.3367195180358453</v>
      </c>
      <c r="D10" s="20">
        <v>-2.16</v>
      </c>
      <c r="E10" s="20">
        <v>1.2669999999999999</v>
      </c>
      <c r="F10" s="20">
        <v>3.5059999999999998</v>
      </c>
      <c r="G10" s="1">
        <f t="shared" si="7"/>
        <v>0.48599999999999999</v>
      </c>
      <c r="H10" s="4"/>
      <c r="I10" s="12">
        <v>100</v>
      </c>
      <c r="J10" s="1">
        <f t="shared" si="1"/>
        <v>-12.013920000000001</v>
      </c>
      <c r="K10" s="4"/>
      <c r="L10" s="4">
        <f t="shared" si="8"/>
        <v>97501.859999999986</v>
      </c>
      <c r="M10" s="13">
        <v>5</v>
      </c>
      <c r="N10" s="1">
        <f t="shared" si="2"/>
        <v>-0.60069600000000012</v>
      </c>
      <c r="O10" s="4"/>
      <c r="P10" s="4">
        <f t="shared" si="9"/>
        <v>243.75464999999997</v>
      </c>
      <c r="Q10" s="13">
        <v>25</v>
      </c>
      <c r="R10" s="1">
        <f t="shared" si="3"/>
        <v>-3.0034800000000001</v>
      </c>
      <c r="S10" s="4"/>
      <c r="T10" s="4">
        <f t="shared" si="10"/>
        <v>6093.8662499999991</v>
      </c>
      <c r="U10" s="13">
        <v>5</v>
      </c>
      <c r="V10" s="1">
        <f t="shared" si="4"/>
        <v>-0.60069600000000012</v>
      </c>
      <c r="W10" s="4"/>
      <c r="X10" s="4">
        <f t="shared" si="11"/>
        <v>243.75464999999997</v>
      </c>
      <c r="Y10" s="13">
        <v>10</v>
      </c>
      <c r="Z10" s="1">
        <f t="shared" si="5"/>
        <v>-1.2013920000000002</v>
      </c>
      <c r="AA10" s="4"/>
      <c r="AB10" s="4">
        <f t="shared" si="12"/>
        <v>975.01859999999988</v>
      </c>
      <c r="AC10" s="13">
        <v>25</v>
      </c>
      <c r="AD10" s="1">
        <f t="shared" si="6"/>
        <v>-3.0034800000000001</v>
      </c>
      <c r="AE10" s="4"/>
      <c r="AF10" s="4">
        <f t="shared" si="13"/>
        <v>6093.8662499999991</v>
      </c>
    </row>
    <row r="11" spans="1:32">
      <c r="A11">
        <v>-2</v>
      </c>
      <c r="B11" s="20">
        <v>2.2610000000000001</v>
      </c>
      <c r="C11" s="1">
        <f t="shared" si="0"/>
        <v>5.6993773789417981</v>
      </c>
      <c r="D11" s="20">
        <v>-1.34</v>
      </c>
      <c r="E11" s="20">
        <v>1.2509999999999999</v>
      </c>
      <c r="F11" s="20">
        <v>3.452</v>
      </c>
      <c r="G11" s="1">
        <f t="shared" si="7"/>
        <v>0.47500000000000009</v>
      </c>
      <c r="H11" s="4"/>
      <c r="I11" s="12">
        <v>100</v>
      </c>
      <c r="J11" s="1">
        <f t="shared" si="1"/>
        <v>-18.178440000000002</v>
      </c>
      <c r="K11" s="4"/>
      <c r="L11" s="4">
        <f t="shared" si="8"/>
        <v>234149.16000000003</v>
      </c>
      <c r="M11" s="13">
        <v>5</v>
      </c>
      <c r="N11" s="1">
        <f t="shared" si="2"/>
        <v>-0.90892200000000001</v>
      </c>
      <c r="O11" s="4"/>
      <c r="P11" s="4">
        <f t="shared" si="9"/>
        <v>585.37290000000007</v>
      </c>
      <c r="Q11" s="13">
        <v>25</v>
      </c>
      <c r="R11" s="1">
        <f t="shared" si="3"/>
        <v>-4.5446100000000005</v>
      </c>
      <c r="S11" s="4"/>
      <c r="T11" s="4">
        <f t="shared" si="10"/>
        <v>14634.322500000002</v>
      </c>
      <c r="U11" s="13">
        <v>5</v>
      </c>
      <c r="V11" s="1">
        <f t="shared" si="4"/>
        <v>-0.90892200000000001</v>
      </c>
      <c r="W11" s="4"/>
      <c r="X11" s="4">
        <f t="shared" si="11"/>
        <v>585.37290000000007</v>
      </c>
      <c r="Y11" s="13">
        <v>10</v>
      </c>
      <c r="Z11" s="1">
        <f t="shared" si="5"/>
        <v>-1.817844</v>
      </c>
      <c r="AA11" s="4"/>
      <c r="AB11" s="4">
        <f t="shared" si="12"/>
        <v>2341.4916000000003</v>
      </c>
      <c r="AC11" s="13">
        <v>25</v>
      </c>
      <c r="AD11" s="1">
        <f t="shared" si="6"/>
        <v>-4.5446100000000005</v>
      </c>
      <c r="AE11" s="4"/>
      <c r="AF11" s="4">
        <f t="shared" si="13"/>
        <v>14634.322500000002</v>
      </c>
    </row>
    <row r="12" spans="1:32">
      <c r="A12">
        <v>-1</v>
      </c>
      <c r="B12" s="20">
        <v>5.0910000000000002</v>
      </c>
      <c r="C12" s="1">
        <f t="shared" si="0"/>
        <v>12.833051851478414</v>
      </c>
      <c r="D12" s="20">
        <v>-0.72</v>
      </c>
      <c r="E12" s="20">
        <v>1.236</v>
      </c>
      <c r="F12" s="20">
        <v>3.399</v>
      </c>
      <c r="G12" s="1">
        <f t="shared" si="7"/>
        <v>0.46350000000000002</v>
      </c>
      <c r="H12" s="4"/>
      <c r="I12" s="12">
        <v>100</v>
      </c>
      <c r="J12" s="1">
        <f t="shared" si="1"/>
        <v>-21.993119999999998</v>
      </c>
      <c r="K12" s="4"/>
      <c r="L12" s="4">
        <f t="shared" si="8"/>
        <v>519129.27</v>
      </c>
      <c r="M12" s="13">
        <v>5</v>
      </c>
      <c r="N12" s="1">
        <f t="shared" si="2"/>
        <v>-1.099656</v>
      </c>
      <c r="O12" s="4"/>
      <c r="P12" s="4">
        <f t="shared" si="9"/>
        <v>1297.8231749999998</v>
      </c>
      <c r="Q12" s="13">
        <v>25</v>
      </c>
      <c r="R12" s="1">
        <f t="shared" si="3"/>
        <v>-5.4982799999999994</v>
      </c>
      <c r="S12" s="4"/>
      <c r="T12" s="4">
        <f t="shared" si="10"/>
        <v>32445.579375000001</v>
      </c>
      <c r="U12" s="13">
        <v>5</v>
      </c>
      <c r="V12" s="1">
        <f t="shared" si="4"/>
        <v>-1.099656</v>
      </c>
      <c r="W12" s="4"/>
      <c r="X12" s="4">
        <f t="shared" si="11"/>
        <v>1297.8231749999998</v>
      </c>
      <c r="Y12" s="13">
        <v>10</v>
      </c>
      <c r="Z12" s="1">
        <f t="shared" si="5"/>
        <v>-2.1993119999999999</v>
      </c>
      <c r="AA12" s="4"/>
      <c r="AB12" s="4">
        <f t="shared" si="12"/>
        <v>5191.2926999999991</v>
      </c>
      <c r="AC12" s="13">
        <v>25</v>
      </c>
      <c r="AD12" s="1">
        <f t="shared" si="6"/>
        <v>-5.4982799999999994</v>
      </c>
      <c r="AE12" s="4"/>
      <c r="AF12" s="4">
        <f t="shared" si="13"/>
        <v>32445.579375000001</v>
      </c>
    </row>
    <row r="13" spans="1:32">
      <c r="A13">
        <v>0</v>
      </c>
      <c r="B13" s="20">
        <v>22.619</v>
      </c>
      <c r="C13" s="1">
        <f t="shared" si="0"/>
        <v>57.016460386680457</v>
      </c>
      <c r="D13" s="21">
        <v>0.20499999999999999</v>
      </c>
      <c r="E13" s="20">
        <v>1.216</v>
      </c>
      <c r="F13" s="20">
        <v>3.3340000000000001</v>
      </c>
      <c r="G13" s="1">
        <f t="shared" si="7"/>
        <v>0.45100000000000007</v>
      </c>
      <c r="H13" s="4">
        <f t="shared" ref="H13:H19" si="14">$A$2/100*D13/(E13+G13)</f>
        <v>12.29754049190162</v>
      </c>
      <c r="I13" s="12">
        <v>100</v>
      </c>
      <c r="J13" s="1">
        <f t="shared" si="1"/>
        <v>27.821370000000002</v>
      </c>
      <c r="K13" s="4"/>
      <c r="L13" s="4">
        <f t="shared" si="8"/>
        <v>2262352.3800000004</v>
      </c>
      <c r="M13" s="13">
        <v>15</v>
      </c>
      <c r="N13" s="1">
        <f t="shared" si="2"/>
        <v>4.1732054999999999</v>
      </c>
      <c r="O13" s="4"/>
      <c r="P13" s="4">
        <f t="shared" si="9"/>
        <v>50902.928549999997</v>
      </c>
      <c r="Q13" s="13">
        <v>25</v>
      </c>
      <c r="R13" s="1">
        <f t="shared" si="3"/>
        <v>6.9553425000000004</v>
      </c>
      <c r="S13" s="4"/>
      <c r="T13" s="4">
        <f t="shared" si="10"/>
        <v>141397.02375000002</v>
      </c>
      <c r="U13" s="13">
        <v>15</v>
      </c>
      <c r="V13" s="1">
        <f t="shared" si="4"/>
        <v>4.1732054999999999</v>
      </c>
      <c r="W13" s="4"/>
      <c r="X13" s="4">
        <f t="shared" si="11"/>
        <v>50902.928549999997</v>
      </c>
      <c r="Y13" s="13">
        <v>15</v>
      </c>
      <c r="Z13" s="1">
        <f t="shared" si="5"/>
        <v>4.1732054999999999</v>
      </c>
      <c r="AA13" s="4"/>
      <c r="AB13" s="4">
        <f t="shared" si="12"/>
        <v>50902.928549999997</v>
      </c>
      <c r="AC13" s="13">
        <v>25</v>
      </c>
      <c r="AD13" s="1">
        <f t="shared" si="6"/>
        <v>6.9553425000000004</v>
      </c>
      <c r="AE13" s="4"/>
      <c r="AF13" s="4">
        <f t="shared" si="13"/>
        <v>141397.02375000002</v>
      </c>
    </row>
    <row r="14" spans="1:32">
      <c r="A14">
        <v>1</v>
      </c>
      <c r="B14" s="20">
        <v>4.78</v>
      </c>
      <c r="C14" s="1">
        <f t="shared" si="0"/>
        <v>12.049103879408134</v>
      </c>
      <c r="D14" s="20">
        <v>1.125</v>
      </c>
      <c r="E14" s="20">
        <v>1.196</v>
      </c>
      <c r="F14" s="20">
        <v>3.2679999999999998</v>
      </c>
      <c r="G14" s="1">
        <f t="shared" si="7"/>
        <v>0.43799999999999994</v>
      </c>
      <c r="H14" s="4">
        <f t="shared" si="14"/>
        <v>68.849449204406369</v>
      </c>
      <c r="I14" s="12">
        <v>100</v>
      </c>
      <c r="J14" s="1">
        <f t="shared" si="1"/>
        <v>32.265000000000001</v>
      </c>
      <c r="K14" s="4"/>
      <c r="L14" s="4">
        <f t="shared" si="8"/>
        <v>468631.2</v>
      </c>
      <c r="M14" s="13">
        <v>20</v>
      </c>
      <c r="N14" s="1">
        <f t="shared" si="2"/>
        <v>6.4530000000000012</v>
      </c>
      <c r="O14" s="4"/>
      <c r="P14" s="4">
        <f t="shared" si="9"/>
        <v>18745.247999999996</v>
      </c>
      <c r="Q14" s="13">
        <v>75</v>
      </c>
      <c r="R14" s="1">
        <f t="shared" si="3"/>
        <v>24.19875</v>
      </c>
      <c r="S14" s="4"/>
      <c r="T14" s="4">
        <f t="shared" si="10"/>
        <v>263605.05</v>
      </c>
      <c r="U14" s="13">
        <v>75</v>
      </c>
      <c r="V14" s="1">
        <f t="shared" si="4"/>
        <v>24.19875</v>
      </c>
      <c r="W14" s="4"/>
      <c r="X14" s="4">
        <f t="shared" si="11"/>
        <v>263605.05</v>
      </c>
      <c r="Y14" s="13">
        <v>75</v>
      </c>
      <c r="Z14" s="1">
        <f t="shared" si="5"/>
        <v>24.19875</v>
      </c>
      <c r="AA14" s="4"/>
      <c r="AB14" s="4">
        <f t="shared" si="12"/>
        <v>263605.05</v>
      </c>
      <c r="AC14" s="13">
        <v>75</v>
      </c>
      <c r="AD14" s="1">
        <f t="shared" si="6"/>
        <v>24.19875</v>
      </c>
      <c r="AE14" s="4"/>
      <c r="AF14" s="4">
        <f t="shared" si="13"/>
        <v>263605.05</v>
      </c>
    </row>
    <row r="15" spans="1:32">
      <c r="A15">
        <v>2</v>
      </c>
      <c r="B15" s="20">
        <v>2.1139999999999999</v>
      </c>
      <c r="C15" s="1">
        <f t="shared" si="0"/>
        <v>5.3288296236545598</v>
      </c>
      <c r="D15" s="20">
        <v>1.6879999999999999</v>
      </c>
      <c r="E15" s="20">
        <v>1.1830000000000001</v>
      </c>
      <c r="F15" s="20">
        <v>3.222</v>
      </c>
      <c r="G15" s="1">
        <f t="shared" si="7"/>
        <v>0.42799999999999994</v>
      </c>
      <c r="H15" s="4">
        <f t="shared" si="14"/>
        <v>104.7796399751707</v>
      </c>
      <c r="I15" s="12">
        <v>100</v>
      </c>
      <c r="J15" s="1">
        <f t="shared" si="1"/>
        <v>21.410592000000001</v>
      </c>
      <c r="K15" s="4"/>
      <c r="L15" s="4">
        <f t="shared" si="8"/>
        <v>204339.23999999996</v>
      </c>
      <c r="M15" s="13">
        <v>20</v>
      </c>
      <c r="N15" s="1">
        <f t="shared" si="2"/>
        <v>4.2821183999999999</v>
      </c>
      <c r="O15" s="4"/>
      <c r="P15" s="4">
        <f t="shared" si="9"/>
        <v>8173.5695999999989</v>
      </c>
      <c r="Q15" s="13">
        <v>100</v>
      </c>
      <c r="R15" s="1">
        <f t="shared" si="3"/>
        <v>21.410592000000001</v>
      </c>
      <c r="S15" s="4"/>
      <c r="T15" s="4">
        <f t="shared" si="10"/>
        <v>204339.23999999996</v>
      </c>
      <c r="U15" s="13">
        <v>100</v>
      </c>
      <c r="V15" s="1">
        <f t="shared" si="4"/>
        <v>21.410592000000001</v>
      </c>
      <c r="W15" s="4"/>
      <c r="X15" s="4">
        <f t="shared" si="11"/>
        <v>204339.23999999996</v>
      </c>
      <c r="Y15" s="13">
        <v>100</v>
      </c>
      <c r="Z15" s="1">
        <f t="shared" si="5"/>
        <v>21.410592000000001</v>
      </c>
      <c r="AA15" s="4"/>
      <c r="AB15" s="4">
        <f t="shared" si="12"/>
        <v>204339.23999999996</v>
      </c>
      <c r="AC15" s="13">
        <v>100</v>
      </c>
      <c r="AD15" s="1">
        <f t="shared" si="6"/>
        <v>21.410592000000001</v>
      </c>
      <c r="AE15" s="4"/>
      <c r="AF15" s="4">
        <f t="shared" si="13"/>
        <v>204339.23999999996</v>
      </c>
    </row>
    <row r="16" spans="1:32">
      <c r="A16">
        <v>3</v>
      </c>
      <c r="B16" s="20">
        <v>0.86099999999999999</v>
      </c>
      <c r="C16" s="1">
        <f t="shared" si="0"/>
        <v>2.1703511381109633</v>
      </c>
      <c r="D16" s="20">
        <v>2.2930000000000001</v>
      </c>
      <c r="E16" s="20">
        <v>1.171</v>
      </c>
      <c r="F16" s="20">
        <v>3.1859999999999999</v>
      </c>
      <c r="G16" s="1">
        <f t="shared" si="7"/>
        <v>0.42199999999999993</v>
      </c>
      <c r="H16" s="4">
        <f t="shared" si="14"/>
        <v>143.94224733207784</v>
      </c>
      <c r="I16" s="12">
        <v>100</v>
      </c>
      <c r="J16" s="1">
        <f t="shared" si="1"/>
        <v>11.845637999999999</v>
      </c>
      <c r="K16" s="4"/>
      <c r="L16" s="4">
        <f t="shared" si="8"/>
        <v>82294.38</v>
      </c>
      <c r="M16" s="13">
        <v>20</v>
      </c>
      <c r="N16" s="1">
        <f t="shared" si="2"/>
        <v>2.3691276000000001</v>
      </c>
      <c r="O16" s="4"/>
      <c r="P16" s="4">
        <f t="shared" si="9"/>
        <v>3291.7752</v>
      </c>
      <c r="Q16" s="13">
        <v>100</v>
      </c>
      <c r="R16" s="1">
        <f t="shared" si="3"/>
        <v>11.845637999999999</v>
      </c>
      <c r="S16" s="4"/>
      <c r="T16" s="4">
        <f t="shared" si="10"/>
        <v>82294.38</v>
      </c>
      <c r="U16" s="13">
        <v>100</v>
      </c>
      <c r="V16" s="1">
        <f t="shared" si="4"/>
        <v>11.845637999999999</v>
      </c>
      <c r="W16" s="4"/>
      <c r="X16" s="4">
        <f t="shared" si="11"/>
        <v>82294.38</v>
      </c>
      <c r="Y16" s="13">
        <v>150</v>
      </c>
      <c r="Z16" s="1">
        <f t="shared" si="5"/>
        <v>17.768456999999998</v>
      </c>
      <c r="AA16" s="4"/>
      <c r="AB16" s="4">
        <f t="shared" si="12"/>
        <v>185162.35500000001</v>
      </c>
      <c r="AC16" s="13">
        <v>100</v>
      </c>
      <c r="AD16" s="1">
        <f t="shared" si="6"/>
        <v>11.845637999999999</v>
      </c>
      <c r="AE16" s="4"/>
      <c r="AF16" s="4">
        <f t="shared" si="13"/>
        <v>82294.38</v>
      </c>
    </row>
    <row r="17" spans="1:32">
      <c r="A17">
        <v>4</v>
      </c>
      <c r="B17" s="20">
        <v>0.33100000000000002</v>
      </c>
      <c r="C17" s="1">
        <f t="shared" si="0"/>
        <v>0.8343626326535758</v>
      </c>
      <c r="D17" s="20">
        <v>2.9860000000000002</v>
      </c>
      <c r="E17" s="20">
        <v>1.1619999999999999</v>
      </c>
      <c r="F17" s="20">
        <v>3.1549999999999998</v>
      </c>
      <c r="G17" s="1">
        <f t="shared" si="7"/>
        <v>0.41549999999999998</v>
      </c>
      <c r="H17" s="4">
        <f t="shared" si="14"/>
        <v>189.28684627575279</v>
      </c>
      <c r="I17" s="12">
        <v>100</v>
      </c>
      <c r="J17" s="1">
        <f t="shared" si="1"/>
        <v>5.9301960000000005</v>
      </c>
      <c r="K17" s="4"/>
      <c r="L17" s="4">
        <f t="shared" si="8"/>
        <v>31329.149999999998</v>
      </c>
      <c r="M17" s="13">
        <v>20</v>
      </c>
      <c r="N17" s="1">
        <f t="shared" si="2"/>
        <v>1.1860392000000002</v>
      </c>
      <c r="O17" s="4"/>
      <c r="P17" s="4">
        <f t="shared" si="9"/>
        <v>1253.1660000000002</v>
      </c>
      <c r="Q17" s="13">
        <v>100</v>
      </c>
      <c r="R17" s="1">
        <f t="shared" si="3"/>
        <v>5.9301960000000005</v>
      </c>
      <c r="S17" s="4"/>
      <c r="T17" s="4">
        <f t="shared" si="10"/>
        <v>31329.149999999998</v>
      </c>
      <c r="U17" s="13">
        <v>100</v>
      </c>
      <c r="V17" s="1">
        <f t="shared" si="4"/>
        <v>5.9301960000000005</v>
      </c>
      <c r="W17" s="4"/>
      <c r="X17" s="4">
        <f t="shared" si="11"/>
        <v>31329.149999999998</v>
      </c>
      <c r="Y17" s="13">
        <v>200</v>
      </c>
      <c r="Z17" s="1">
        <f t="shared" si="5"/>
        <v>11.860392000000001</v>
      </c>
      <c r="AA17" s="4"/>
      <c r="AB17" s="4">
        <f t="shared" si="12"/>
        <v>125316.59999999999</v>
      </c>
      <c r="AC17" s="13">
        <v>100</v>
      </c>
      <c r="AD17" s="1">
        <f t="shared" si="6"/>
        <v>5.9301960000000005</v>
      </c>
      <c r="AE17" s="4"/>
      <c r="AF17" s="4">
        <f t="shared" si="13"/>
        <v>31329.149999999998</v>
      </c>
    </row>
    <row r="18" spans="1:32">
      <c r="A18">
        <v>5</v>
      </c>
      <c r="B18" s="20">
        <v>0.111</v>
      </c>
      <c r="C18" s="1">
        <f t="shared" si="0"/>
        <v>0.27980136623730184</v>
      </c>
      <c r="D18" s="20">
        <v>3.5579999999999998</v>
      </c>
      <c r="E18" s="20">
        <v>1.1499999999999999</v>
      </c>
      <c r="F18" s="20">
        <v>3.11</v>
      </c>
      <c r="G18" s="1">
        <f t="shared" si="7"/>
        <v>0.40500000000000003</v>
      </c>
      <c r="H18" s="4">
        <f t="shared" si="14"/>
        <v>228.81028938906749</v>
      </c>
      <c r="I18" s="12">
        <v>100</v>
      </c>
      <c r="J18" s="1">
        <f t="shared" si="1"/>
        <v>2.3696279999999996</v>
      </c>
      <c r="K18" s="4"/>
      <c r="L18" s="4">
        <f t="shared" si="8"/>
        <v>10356.300000000001</v>
      </c>
      <c r="M18" s="13">
        <v>20</v>
      </c>
      <c r="N18" s="1">
        <f t="shared" si="2"/>
        <v>0.47392559999999995</v>
      </c>
      <c r="O18" s="4"/>
      <c r="P18" s="4">
        <f t="shared" si="9"/>
        <v>414.25200000000007</v>
      </c>
      <c r="Q18" s="13">
        <v>100</v>
      </c>
      <c r="R18" s="1">
        <f t="shared" si="3"/>
        <v>2.3696279999999996</v>
      </c>
      <c r="S18" s="4"/>
      <c r="T18" s="4">
        <f t="shared" si="10"/>
        <v>10356.300000000001</v>
      </c>
      <c r="U18" s="13">
        <v>100</v>
      </c>
      <c r="V18" s="1">
        <f t="shared" si="4"/>
        <v>2.3696279999999996</v>
      </c>
      <c r="W18" s="4"/>
      <c r="X18" s="4">
        <f t="shared" si="11"/>
        <v>10356.300000000001</v>
      </c>
      <c r="Y18" s="13">
        <v>200</v>
      </c>
      <c r="Z18" s="1">
        <f t="shared" si="5"/>
        <v>4.7392559999999992</v>
      </c>
      <c r="AA18" s="4"/>
      <c r="AB18" s="4">
        <f t="shared" si="12"/>
        <v>41425.200000000004</v>
      </c>
      <c r="AC18" s="13">
        <v>100</v>
      </c>
      <c r="AD18" s="1">
        <f t="shared" si="6"/>
        <v>2.3696279999999996</v>
      </c>
      <c r="AE18" s="4"/>
      <c r="AF18" s="4">
        <f t="shared" si="13"/>
        <v>10356.300000000001</v>
      </c>
    </row>
    <row r="19" spans="1:32">
      <c r="A19">
        <v>6</v>
      </c>
      <c r="B19" s="20">
        <v>4.5999999999999999E-2</v>
      </c>
      <c r="C19" s="1">
        <f t="shared" si="0"/>
        <v>0.11595371934158456</v>
      </c>
      <c r="D19" s="20">
        <v>3.73</v>
      </c>
      <c r="E19" s="20">
        <v>1.133</v>
      </c>
      <c r="F19" s="20">
        <v>3.06</v>
      </c>
      <c r="G19" s="1">
        <f t="shared" si="7"/>
        <v>0.39700000000000002</v>
      </c>
      <c r="H19" s="4">
        <f t="shared" si="14"/>
        <v>243.79084967320262</v>
      </c>
      <c r="I19" s="12">
        <v>100</v>
      </c>
      <c r="J19" s="1">
        <f t="shared" si="1"/>
        <v>1.02948</v>
      </c>
      <c r="K19" s="4"/>
      <c r="L19" s="4">
        <f t="shared" si="8"/>
        <v>4222.8</v>
      </c>
      <c r="M19" s="13">
        <v>20</v>
      </c>
      <c r="N19" s="1">
        <f t="shared" si="2"/>
        <v>0.20589599999999997</v>
      </c>
      <c r="O19" s="4"/>
      <c r="P19" s="4">
        <f t="shared" si="9"/>
        <v>168.91200000000001</v>
      </c>
      <c r="Q19" s="13">
        <v>100</v>
      </c>
      <c r="R19" s="1">
        <f t="shared" si="3"/>
        <v>1.02948</v>
      </c>
      <c r="S19" s="4"/>
      <c r="T19" s="4">
        <f t="shared" si="10"/>
        <v>4222.8</v>
      </c>
      <c r="U19" s="13">
        <v>100</v>
      </c>
      <c r="V19" s="1">
        <f t="shared" si="4"/>
        <v>1.02948</v>
      </c>
      <c r="W19" s="4"/>
      <c r="X19" s="4">
        <f t="shared" si="11"/>
        <v>4222.8</v>
      </c>
      <c r="Y19" s="13">
        <v>200</v>
      </c>
      <c r="Z19" s="1">
        <f t="shared" si="5"/>
        <v>2.0589599999999999</v>
      </c>
      <c r="AA19" s="4"/>
      <c r="AB19" s="4">
        <f t="shared" si="12"/>
        <v>16891.2</v>
      </c>
      <c r="AC19" s="13">
        <v>100</v>
      </c>
      <c r="AD19" s="1">
        <f t="shared" si="6"/>
        <v>1.02948</v>
      </c>
      <c r="AE19" s="4"/>
      <c r="AF19" s="4">
        <f t="shared" si="13"/>
        <v>4222.8</v>
      </c>
    </row>
    <row r="21" spans="1:32">
      <c r="A21" s="7" t="s">
        <v>31</v>
      </c>
    </row>
    <row r="22" spans="1:32" s="8" customFormat="1" ht="14.25" customHeight="1">
      <c r="A22" s="8" t="s">
        <v>4</v>
      </c>
      <c r="B22" s="9" t="s">
        <v>27</v>
      </c>
      <c r="C22" s="9" t="s">
        <v>22</v>
      </c>
      <c r="D22" s="9" t="s">
        <v>1</v>
      </c>
      <c r="E22" s="9" t="s">
        <v>23</v>
      </c>
      <c r="F22" s="9" t="s">
        <v>25</v>
      </c>
      <c r="G22" s="10" t="s">
        <v>24</v>
      </c>
      <c r="H22" s="10" t="s">
        <v>26</v>
      </c>
      <c r="I22" s="8" t="s">
        <v>2</v>
      </c>
      <c r="J22" s="9" t="s">
        <v>30</v>
      </c>
      <c r="K22" s="10" t="s">
        <v>7</v>
      </c>
      <c r="L22" s="10" t="s">
        <v>5</v>
      </c>
      <c r="M22" s="8" t="s">
        <v>2</v>
      </c>
      <c r="N22" s="9" t="s">
        <v>30</v>
      </c>
      <c r="O22" s="10" t="s">
        <v>7</v>
      </c>
      <c r="P22" s="10" t="s">
        <v>5</v>
      </c>
      <c r="Q22" s="8" t="s">
        <v>2</v>
      </c>
      <c r="R22" s="9" t="s">
        <v>30</v>
      </c>
      <c r="S22" s="10" t="s">
        <v>7</v>
      </c>
      <c r="T22" s="10" t="s">
        <v>5</v>
      </c>
      <c r="U22" s="8" t="s">
        <v>2</v>
      </c>
      <c r="V22" s="9" t="s">
        <v>30</v>
      </c>
      <c r="W22" s="10" t="s">
        <v>7</v>
      </c>
      <c r="X22" s="10" t="s">
        <v>5</v>
      </c>
      <c r="Y22" s="8" t="s">
        <v>2</v>
      </c>
      <c r="Z22" s="9" t="s">
        <v>30</v>
      </c>
      <c r="AA22" s="10" t="s">
        <v>7</v>
      </c>
      <c r="AB22" s="10" t="s">
        <v>5</v>
      </c>
      <c r="AC22" s="8" t="s">
        <v>2</v>
      </c>
      <c r="AD22" s="9" t="s">
        <v>30</v>
      </c>
      <c r="AE22" s="10" t="s">
        <v>7</v>
      </c>
      <c r="AF22" s="10" t="s">
        <v>5</v>
      </c>
    </row>
    <row r="23" spans="1:32">
      <c r="B23" s="2">
        <f>SUM(B24:B36)</f>
        <v>0</v>
      </c>
      <c r="C23" s="1"/>
      <c r="D23" s="1"/>
      <c r="E23" s="1"/>
      <c r="F23" s="1"/>
      <c r="G23" s="4"/>
      <c r="H23" s="4"/>
      <c r="I23" s="14">
        <v>100</v>
      </c>
      <c r="J23" s="2">
        <f>SUM(J24:J36)</f>
        <v>0</v>
      </c>
      <c r="K23" s="5">
        <f>SQRT(L23)</f>
        <v>0</v>
      </c>
      <c r="L23" s="6">
        <f>SUM(L24:L36)</f>
        <v>0</v>
      </c>
      <c r="M23" s="16" t="s">
        <v>29</v>
      </c>
      <c r="N23" s="2">
        <f>SUM(N24:N36)</f>
        <v>0</v>
      </c>
      <c r="O23" s="5">
        <f>SQRT(P23)</f>
        <v>0</v>
      </c>
      <c r="P23" s="6">
        <f>SUM(P24:P36)</f>
        <v>0</v>
      </c>
      <c r="Q23" s="16" t="s">
        <v>28</v>
      </c>
      <c r="R23" s="2">
        <f>SUM(R24:R36)</f>
        <v>0</v>
      </c>
      <c r="S23" s="5">
        <f>SQRT(T23)</f>
        <v>0</v>
      </c>
      <c r="T23" s="6">
        <f>SUM(T24:T36)</f>
        <v>0</v>
      </c>
      <c r="U23" s="3" t="s">
        <v>8</v>
      </c>
      <c r="V23" s="2">
        <f>SUM(V24:V36)</f>
        <v>0</v>
      </c>
      <c r="W23" s="5">
        <f>SQRT(X23)</f>
        <v>0</v>
      </c>
      <c r="X23" s="6">
        <f>SUM(X24:X36)</f>
        <v>0</v>
      </c>
      <c r="Y23" s="3" t="s">
        <v>9</v>
      </c>
      <c r="Z23" s="2">
        <f>SUM(Z24:Z36)</f>
        <v>0</v>
      </c>
      <c r="AA23" s="5">
        <f>SQRT(AB23)</f>
        <v>0</v>
      </c>
      <c r="AB23" s="6">
        <f>SUM(AB24:AB36)</f>
        <v>0</v>
      </c>
      <c r="AC23" s="3" t="s">
        <v>10</v>
      </c>
      <c r="AD23" s="2">
        <f>SUM(AD24:AD36)</f>
        <v>0</v>
      </c>
      <c r="AE23" s="5">
        <f>SQRT(AF23)</f>
        <v>0</v>
      </c>
      <c r="AF23" s="6">
        <f>SUM(AF24:AF36)</f>
        <v>0</v>
      </c>
    </row>
    <row r="24" spans="1:32">
      <c r="A24">
        <v>-6</v>
      </c>
      <c r="B24" s="20"/>
      <c r="C24" s="1">
        <f t="shared" ref="C24:C36" si="15">B24/B$6*100</f>
        <v>0</v>
      </c>
      <c r="D24" s="20"/>
      <c r="E24" s="20"/>
      <c r="F24" s="20"/>
      <c r="G24" s="1">
        <f>F24/2-E24</f>
        <v>0</v>
      </c>
      <c r="H24" s="4"/>
      <c r="I24" s="12">
        <v>100</v>
      </c>
      <c r="J24" s="1">
        <f t="shared" ref="J24:J36" si="16">$B24*$D24/100*I24*6</f>
        <v>0</v>
      </c>
      <c r="K24" s="4"/>
      <c r="L24" s="4">
        <f>6*$B24/2*$F24*I24*I24</f>
        <v>0</v>
      </c>
      <c r="M24" s="13">
        <v>5</v>
      </c>
      <c r="N24" s="1">
        <f t="shared" ref="N24:N36" si="17">$B24*$D24/100*M24*6</f>
        <v>0</v>
      </c>
      <c r="O24" s="4"/>
      <c r="P24" s="4">
        <f>6*$B24/2*$F24*M24*M24</f>
        <v>0</v>
      </c>
      <c r="Q24" s="13">
        <v>25</v>
      </c>
      <c r="R24" s="1">
        <f t="shared" ref="R24:R36" si="18">$B24*$D24/100*Q24*6</f>
        <v>0</v>
      </c>
      <c r="S24" s="4"/>
      <c r="T24" s="4">
        <f>6*$B24/2*$F24*Q24*Q24</f>
        <v>0</v>
      </c>
      <c r="U24" s="13">
        <v>5</v>
      </c>
      <c r="V24" s="1">
        <f t="shared" ref="V24:V36" si="19">$B24*$D24/100*U24*6</f>
        <v>0</v>
      </c>
      <c r="W24" s="4"/>
      <c r="X24" s="4">
        <f>6*$B24/2*$F24*U24*U24</f>
        <v>0</v>
      </c>
      <c r="Y24" s="13">
        <v>10</v>
      </c>
      <c r="Z24" s="1">
        <f t="shared" ref="Z24:Z36" si="20">$B24*$D24/100*Y24*6</f>
        <v>0</v>
      </c>
      <c r="AA24" s="4"/>
      <c r="AB24" s="4">
        <f>6*$B24/2*$F24*Y24*Y24</f>
        <v>0</v>
      </c>
      <c r="AC24" s="13">
        <v>25</v>
      </c>
      <c r="AD24" s="1">
        <f t="shared" ref="AD24:AD36" si="21">$B24*$D24/100*AC24*6</f>
        <v>0</v>
      </c>
      <c r="AE24" s="4"/>
      <c r="AF24" s="4">
        <f>6*$B24/2*$F24*AC24*AC24</f>
        <v>0</v>
      </c>
    </row>
    <row r="25" spans="1:32">
      <c r="A25">
        <v>-5</v>
      </c>
      <c r="B25" s="20"/>
      <c r="C25" s="1">
        <f t="shared" si="15"/>
        <v>0</v>
      </c>
      <c r="D25" s="20"/>
      <c r="E25" s="20"/>
      <c r="F25" s="20"/>
      <c r="G25" s="1">
        <f t="shared" ref="G25:G36" si="22">F25/2-E25</f>
        <v>0</v>
      </c>
      <c r="H25" s="4"/>
      <c r="I25" s="12">
        <v>100</v>
      </c>
      <c r="J25" s="1">
        <f t="shared" si="16"/>
        <v>0</v>
      </c>
      <c r="K25" s="4"/>
      <c r="L25" s="4">
        <f t="shared" ref="L25:L36" si="23">6*$B25/2*$F25*I25*I25</f>
        <v>0</v>
      </c>
      <c r="M25" s="13">
        <v>5</v>
      </c>
      <c r="N25" s="1">
        <f t="shared" si="17"/>
        <v>0</v>
      </c>
      <c r="O25" s="4"/>
      <c r="P25" s="4">
        <f t="shared" ref="P25:P36" si="24">6*$B25/2*$F25*M25*M25</f>
        <v>0</v>
      </c>
      <c r="Q25" s="13">
        <v>25</v>
      </c>
      <c r="R25" s="1">
        <f t="shared" si="18"/>
        <v>0</v>
      </c>
      <c r="S25" s="4"/>
      <c r="T25" s="4">
        <f t="shared" ref="T25:T36" si="25">6*$B25/2*$F25*Q25*Q25</f>
        <v>0</v>
      </c>
      <c r="U25" s="13">
        <v>5</v>
      </c>
      <c r="V25" s="1">
        <f t="shared" si="19"/>
        <v>0</v>
      </c>
      <c r="W25" s="4"/>
      <c r="X25" s="4">
        <f t="shared" ref="X25:X36" si="26">6*$B25/2*$F25*U25*U25</f>
        <v>0</v>
      </c>
      <c r="Y25" s="13">
        <v>10</v>
      </c>
      <c r="Z25" s="1">
        <f t="shared" si="20"/>
        <v>0</v>
      </c>
      <c r="AA25" s="4"/>
      <c r="AB25" s="4">
        <f t="shared" ref="AB25:AB36" si="27">6*$B25/2*$F25*Y25*Y25</f>
        <v>0</v>
      </c>
      <c r="AC25" s="13">
        <v>25</v>
      </c>
      <c r="AD25" s="1">
        <f t="shared" si="21"/>
        <v>0</v>
      </c>
      <c r="AE25" s="4"/>
      <c r="AF25" s="4">
        <f t="shared" ref="AF25:AF36" si="28">6*$B25/2*$F25*AC25*AC25</f>
        <v>0</v>
      </c>
    </row>
    <row r="26" spans="1:32">
      <c r="A26">
        <v>-4</v>
      </c>
      <c r="B26" s="20"/>
      <c r="C26" s="1">
        <f t="shared" si="15"/>
        <v>0</v>
      </c>
      <c r="D26" s="20"/>
      <c r="E26" s="20"/>
      <c r="F26" s="20"/>
      <c r="G26" s="1">
        <f t="shared" si="22"/>
        <v>0</v>
      </c>
      <c r="H26" s="4"/>
      <c r="I26" s="12">
        <v>100</v>
      </c>
      <c r="J26" s="1">
        <f t="shared" si="16"/>
        <v>0</v>
      </c>
      <c r="K26" s="4"/>
      <c r="L26" s="4">
        <f t="shared" si="23"/>
        <v>0</v>
      </c>
      <c r="M26" s="13">
        <v>5</v>
      </c>
      <c r="N26" s="1">
        <f t="shared" si="17"/>
        <v>0</v>
      </c>
      <c r="O26" s="4"/>
      <c r="P26" s="4">
        <f t="shared" si="24"/>
        <v>0</v>
      </c>
      <c r="Q26" s="13">
        <v>25</v>
      </c>
      <c r="R26" s="1">
        <f t="shared" si="18"/>
        <v>0</v>
      </c>
      <c r="S26" s="4"/>
      <c r="T26" s="4">
        <f t="shared" si="25"/>
        <v>0</v>
      </c>
      <c r="U26" s="13">
        <v>5</v>
      </c>
      <c r="V26" s="1">
        <f t="shared" si="19"/>
        <v>0</v>
      </c>
      <c r="W26" s="4"/>
      <c r="X26" s="4">
        <f t="shared" si="26"/>
        <v>0</v>
      </c>
      <c r="Y26" s="13">
        <v>10</v>
      </c>
      <c r="Z26" s="1">
        <f t="shared" si="20"/>
        <v>0</v>
      </c>
      <c r="AA26" s="4"/>
      <c r="AB26" s="4">
        <f t="shared" si="27"/>
        <v>0</v>
      </c>
      <c r="AC26" s="13">
        <v>25</v>
      </c>
      <c r="AD26" s="1">
        <f t="shared" si="21"/>
        <v>0</v>
      </c>
      <c r="AE26" s="4"/>
      <c r="AF26" s="4">
        <f t="shared" si="28"/>
        <v>0</v>
      </c>
    </row>
    <row r="27" spans="1:32">
      <c r="A27">
        <v>-3</v>
      </c>
      <c r="B27" s="20"/>
      <c r="C27" s="1">
        <f t="shared" si="15"/>
        <v>0</v>
      </c>
      <c r="D27" s="20"/>
      <c r="E27" s="20"/>
      <c r="F27" s="20"/>
      <c r="G27" s="1">
        <f t="shared" si="22"/>
        <v>0</v>
      </c>
      <c r="H27" s="4"/>
      <c r="I27" s="12">
        <v>100</v>
      </c>
      <c r="J27" s="1">
        <f t="shared" si="16"/>
        <v>0</v>
      </c>
      <c r="K27" s="4"/>
      <c r="L27" s="4">
        <f t="shared" si="23"/>
        <v>0</v>
      </c>
      <c r="M27" s="13">
        <v>5</v>
      </c>
      <c r="N27" s="1">
        <f t="shared" si="17"/>
        <v>0</v>
      </c>
      <c r="O27" s="4"/>
      <c r="P27" s="4">
        <f t="shared" si="24"/>
        <v>0</v>
      </c>
      <c r="Q27" s="13">
        <v>25</v>
      </c>
      <c r="R27" s="1">
        <f t="shared" si="18"/>
        <v>0</v>
      </c>
      <c r="S27" s="4"/>
      <c r="T27" s="4">
        <f t="shared" si="25"/>
        <v>0</v>
      </c>
      <c r="U27" s="13">
        <v>5</v>
      </c>
      <c r="V27" s="1">
        <f t="shared" si="19"/>
        <v>0</v>
      </c>
      <c r="W27" s="4"/>
      <c r="X27" s="4">
        <f t="shared" si="26"/>
        <v>0</v>
      </c>
      <c r="Y27" s="13">
        <v>10</v>
      </c>
      <c r="Z27" s="1">
        <f t="shared" si="20"/>
        <v>0</v>
      </c>
      <c r="AA27" s="4"/>
      <c r="AB27" s="4">
        <f t="shared" si="27"/>
        <v>0</v>
      </c>
      <c r="AC27" s="13">
        <v>25</v>
      </c>
      <c r="AD27" s="1">
        <f t="shared" si="21"/>
        <v>0</v>
      </c>
      <c r="AE27" s="4"/>
      <c r="AF27" s="4">
        <f t="shared" si="28"/>
        <v>0</v>
      </c>
    </row>
    <row r="28" spans="1:32">
      <c r="A28">
        <v>-2</v>
      </c>
      <c r="B28" s="20"/>
      <c r="C28" s="1">
        <f t="shared" si="15"/>
        <v>0</v>
      </c>
      <c r="D28" s="20"/>
      <c r="E28" s="20"/>
      <c r="F28" s="20"/>
      <c r="G28" s="1">
        <f t="shared" si="22"/>
        <v>0</v>
      </c>
      <c r="H28" s="4"/>
      <c r="I28" s="12">
        <v>100</v>
      </c>
      <c r="J28" s="1">
        <f t="shared" si="16"/>
        <v>0</v>
      </c>
      <c r="K28" s="4"/>
      <c r="L28" s="4">
        <f t="shared" si="23"/>
        <v>0</v>
      </c>
      <c r="M28" s="13">
        <v>5</v>
      </c>
      <c r="N28" s="1">
        <f t="shared" si="17"/>
        <v>0</v>
      </c>
      <c r="O28" s="4"/>
      <c r="P28" s="4">
        <f t="shared" si="24"/>
        <v>0</v>
      </c>
      <c r="Q28" s="13">
        <v>25</v>
      </c>
      <c r="R28" s="1">
        <f t="shared" si="18"/>
        <v>0</v>
      </c>
      <c r="S28" s="4"/>
      <c r="T28" s="4">
        <f t="shared" si="25"/>
        <v>0</v>
      </c>
      <c r="U28" s="13">
        <v>5</v>
      </c>
      <c r="V28" s="1">
        <f t="shared" si="19"/>
        <v>0</v>
      </c>
      <c r="W28" s="4"/>
      <c r="X28" s="4">
        <f t="shared" si="26"/>
        <v>0</v>
      </c>
      <c r="Y28" s="13">
        <v>10</v>
      </c>
      <c r="Z28" s="1">
        <f t="shared" si="20"/>
        <v>0</v>
      </c>
      <c r="AA28" s="4"/>
      <c r="AB28" s="4">
        <f t="shared" si="27"/>
        <v>0</v>
      </c>
      <c r="AC28" s="13">
        <v>25</v>
      </c>
      <c r="AD28" s="1">
        <f t="shared" si="21"/>
        <v>0</v>
      </c>
      <c r="AE28" s="4"/>
      <c r="AF28" s="4">
        <f t="shared" si="28"/>
        <v>0</v>
      </c>
    </row>
    <row r="29" spans="1:32">
      <c r="A29">
        <v>-1</v>
      </c>
      <c r="B29" s="20"/>
      <c r="C29" s="1">
        <f t="shared" si="15"/>
        <v>0</v>
      </c>
      <c r="D29" s="20"/>
      <c r="E29" s="20"/>
      <c r="F29" s="20"/>
      <c r="G29" s="1">
        <f t="shared" si="22"/>
        <v>0</v>
      </c>
      <c r="H29" s="4"/>
      <c r="I29" s="12">
        <v>100</v>
      </c>
      <c r="J29" s="1">
        <f t="shared" si="16"/>
        <v>0</v>
      </c>
      <c r="K29" s="4"/>
      <c r="L29" s="4">
        <f t="shared" si="23"/>
        <v>0</v>
      </c>
      <c r="M29" s="13">
        <v>5</v>
      </c>
      <c r="N29" s="1">
        <f t="shared" si="17"/>
        <v>0</v>
      </c>
      <c r="O29" s="4"/>
      <c r="P29" s="4">
        <f t="shared" si="24"/>
        <v>0</v>
      </c>
      <c r="Q29" s="13">
        <v>25</v>
      </c>
      <c r="R29" s="1">
        <f t="shared" si="18"/>
        <v>0</v>
      </c>
      <c r="S29" s="4"/>
      <c r="T29" s="4">
        <f t="shared" si="25"/>
        <v>0</v>
      </c>
      <c r="U29" s="13">
        <v>5</v>
      </c>
      <c r="V29" s="1">
        <f t="shared" si="19"/>
        <v>0</v>
      </c>
      <c r="W29" s="4"/>
      <c r="X29" s="4">
        <f t="shared" si="26"/>
        <v>0</v>
      </c>
      <c r="Y29" s="13">
        <v>10</v>
      </c>
      <c r="Z29" s="1">
        <f t="shared" si="20"/>
        <v>0</v>
      </c>
      <c r="AA29" s="4"/>
      <c r="AB29" s="4">
        <f t="shared" si="27"/>
        <v>0</v>
      </c>
      <c r="AC29" s="13">
        <v>25</v>
      </c>
      <c r="AD29" s="1">
        <f t="shared" si="21"/>
        <v>0</v>
      </c>
      <c r="AE29" s="4"/>
      <c r="AF29" s="4">
        <f t="shared" si="28"/>
        <v>0</v>
      </c>
    </row>
    <row r="30" spans="1:32">
      <c r="A30">
        <v>0</v>
      </c>
      <c r="B30" s="20"/>
      <c r="C30" s="1">
        <f t="shared" si="15"/>
        <v>0</v>
      </c>
      <c r="D30" s="21"/>
      <c r="E30" s="20"/>
      <c r="F30" s="20"/>
      <c r="G30" s="1">
        <f t="shared" si="22"/>
        <v>0</v>
      </c>
      <c r="H30" s="4" t="e">
        <f t="shared" ref="H30:H36" si="29">$A$2/100*D30/(E30+G30)</f>
        <v>#DIV/0!</v>
      </c>
      <c r="I30" s="12">
        <v>100</v>
      </c>
      <c r="J30" s="1">
        <f t="shared" si="16"/>
        <v>0</v>
      </c>
      <c r="K30" s="4"/>
      <c r="L30" s="4">
        <f t="shared" si="23"/>
        <v>0</v>
      </c>
      <c r="M30" s="13">
        <v>15</v>
      </c>
      <c r="N30" s="1">
        <f t="shared" si="17"/>
        <v>0</v>
      </c>
      <c r="O30" s="4"/>
      <c r="P30" s="4">
        <f t="shared" si="24"/>
        <v>0</v>
      </c>
      <c r="Q30" s="13">
        <v>25</v>
      </c>
      <c r="R30" s="1">
        <f t="shared" si="18"/>
        <v>0</v>
      </c>
      <c r="S30" s="4"/>
      <c r="T30" s="4">
        <f t="shared" si="25"/>
        <v>0</v>
      </c>
      <c r="U30" s="13">
        <v>15</v>
      </c>
      <c r="V30" s="1">
        <f t="shared" si="19"/>
        <v>0</v>
      </c>
      <c r="W30" s="4"/>
      <c r="X30" s="4">
        <f t="shared" si="26"/>
        <v>0</v>
      </c>
      <c r="Y30" s="13">
        <v>15</v>
      </c>
      <c r="Z30" s="1">
        <f t="shared" si="20"/>
        <v>0</v>
      </c>
      <c r="AA30" s="4"/>
      <c r="AB30" s="4">
        <f t="shared" si="27"/>
        <v>0</v>
      </c>
      <c r="AC30" s="13">
        <v>25</v>
      </c>
      <c r="AD30" s="1">
        <f t="shared" si="21"/>
        <v>0</v>
      </c>
      <c r="AE30" s="4"/>
      <c r="AF30" s="4">
        <f t="shared" si="28"/>
        <v>0</v>
      </c>
    </row>
    <row r="31" spans="1:32">
      <c r="A31">
        <v>1</v>
      </c>
      <c r="B31" s="20"/>
      <c r="C31" s="1">
        <f t="shared" si="15"/>
        <v>0</v>
      </c>
      <c r="D31" s="20"/>
      <c r="E31" s="20"/>
      <c r="F31" s="20"/>
      <c r="G31" s="1">
        <f t="shared" si="22"/>
        <v>0</v>
      </c>
      <c r="H31" s="4" t="e">
        <f t="shared" si="29"/>
        <v>#DIV/0!</v>
      </c>
      <c r="I31" s="12">
        <v>100</v>
      </c>
      <c r="J31" s="1">
        <f t="shared" si="16"/>
        <v>0</v>
      </c>
      <c r="K31" s="4"/>
      <c r="L31" s="4">
        <f t="shared" si="23"/>
        <v>0</v>
      </c>
      <c r="M31" s="13">
        <v>20</v>
      </c>
      <c r="N31" s="1">
        <f t="shared" si="17"/>
        <v>0</v>
      </c>
      <c r="O31" s="4"/>
      <c r="P31" s="4">
        <f t="shared" si="24"/>
        <v>0</v>
      </c>
      <c r="Q31" s="13">
        <v>75</v>
      </c>
      <c r="R31" s="1">
        <f t="shared" si="18"/>
        <v>0</v>
      </c>
      <c r="S31" s="4"/>
      <c r="T31" s="4">
        <f t="shared" si="25"/>
        <v>0</v>
      </c>
      <c r="U31" s="13">
        <v>75</v>
      </c>
      <c r="V31" s="1">
        <f t="shared" si="19"/>
        <v>0</v>
      </c>
      <c r="W31" s="4"/>
      <c r="X31" s="4">
        <f t="shared" si="26"/>
        <v>0</v>
      </c>
      <c r="Y31" s="13">
        <v>75</v>
      </c>
      <c r="Z31" s="1">
        <f t="shared" si="20"/>
        <v>0</v>
      </c>
      <c r="AA31" s="4"/>
      <c r="AB31" s="4">
        <f t="shared" si="27"/>
        <v>0</v>
      </c>
      <c r="AC31" s="13">
        <v>75</v>
      </c>
      <c r="AD31" s="1">
        <f t="shared" si="21"/>
        <v>0</v>
      </c>
      <c r="AE31" s="4"/>
      <c r="AF31" s="4">
        <f t="shared" si="28"/>
        <v>0</v>
      </c>
    </row>
    <row r="32" spans="1:32">
      <c r="A32">
        <v>2</v>
      </c>
      <c r="B32" s="20"/>
      <c r="C32" s="1">
        <f t="shared" si="15"/>
        <v>0</v>
      </c>
      <c r="D32" s="20"/>
      <c r="E32" s="20"/>
      <c r="F32" s="20"/>
      <c r="G32" s="1">
        <f t="shared" si="22"/>
        <v>0</v>
      </c>
      <c r="H32" s="4" t="e">
        <f t="shared" si="29"/>
        <v>#DIV/0!</v>
      </c>
      <c r="I32" s="12">
        <v>100</v>
      </c>
      <c r="J32" s="1">
        <f t="shared" si="16"/>
        <v>0</v>
      </c>
      <c r="K32" s="4"/>
      <c r="L32" s="4">
        <f t="shared" si="23"/>
        <v>0</v>
      </c>
      <c r="M32" s="13">
        <v>20</v>
      </c>
      <c r="N32" s="1">
        <f t="shared" si="17"/>
        <v>0</v>
      </c>
      <c r="O32" s="4"/>
      <c r="P32" s="4">
        <f t="shared" si="24"/>
        <v>0</v>
      </c>
      <c r="Q32" s="13">
        <v>100</v>
      </c>
      <c r="R32" s="1">
        <f t="shared" si="18"/>
        <v>0</v>
      </c>
      <c r="S32" s="4"/>
      <c r="T32" s="4">
        <f t="shared" si="25"/>
        <v>0</v>
      </c>
      <c r="U32" s="13">
        <v>100</v>
      </c>
      <c r="V32" s="1">
        <f t="shared" si="19"/>
        <v>0</v>
      </c>
      <c r="W32" s="4"/>
      <c r="X32" s="4">
        <f t="shared" si="26"/>
        <v>0</v>
      </c>
      <c r="Y32" s="13">
        <v>100</v>
      </c>
      <c r="Z32" s="1">
        <f t="shared" si="20"/>
        <v>0</v>
      </c>
      <c r="AA32" s="4"/>
      <c r="AB32" s="4">
        <f t="shared" si="27"/>
        <v>0</v>
      </c>
      <c r="AC32" s="13">
        <v>100</v>
      </c>
      <c r="AD32" s="1">
        <f t="shared" si="21"/>
        <v>0</v>
      </c>
      <c r="AE32" s="4"/>
      <c r="AF32" s="4">
        <f t="shared" si="28"/>
        <v>0</v>
      </c>
    </row>
    <row r="33" spans="1:32">
      <c r="A33">
        <v>3</v>
      </c>
      <c r="B33" s="20"/>
      <c r="C33" s="1">
        <f t="shared" si="15"/>
        <v>0</v>
      </c>
      <c r="D33" s="20"/>
      <c r="E33" s="20"/>
      <c r="F33" s="20"/>
      <c r="G33" s="1">
        <f t="shared" si="22"/>
        <v>0</v>
      </c>
      <c r="H33" s="4" t="e">
        <f t="shared" si="29"/>
        <v>#DIV/0!</v>
      </c>
      <c r="I33" s="12">
        <v>100</v>
      </c>
      <c r="J33" s="1">
        <f t="shared" si="16"/>
        <v>0</v>
      </c>
      <c r="K33" s="4"/>
      <c r="L33" s="4">
        <f t="shared" si="23"/>
        <v>0</v>
      </c>
      <c r="M33" s="13">
        <v>20</v>
      </c>
      <c r="N33" s="1">
        <f t="shared" si="17"/>
        <v>0</v>
      </c>
      <c r="O33" s="4"/>
      <c r="P33" s="4">
        <f t="shared" si="24"/>
        <v>0</v>
      </c>
      <c r="Q33" s="13">
        <v>100</v>
      </c>
      <c r="R33" s="1">
        <f t="shared" si="18"/>
        <v>0</v>
      </c>
      <c r="S33" s="4"/>
      <c r="T33" s="4">
        <f t="shared" si="25"/>
        <v>0</v>
      </c>
      <c r="U33" s="13">
        <v>100</v>
      </c>
      <c r="V33" s="1">
        <f t="shared" si="19"/>
        <v>0</v>
      </c>
      <c r="W33" s="4"/>
      <c r="X33" s="4">
        <f t="shared" si="26"/>
        <v>0</v>
      </c>
      <c r="Y33" s="13">
        <v>150</v>
      </c>
      <c r="Z33" s="1">
        <f t="shared" si="20"/>
        <v>0</v>
      </c>
      <c r="AA33" s="4"/>
      <c r="AB33" s="4">
        <f t="shared" si="27"/>
        <v>0</v>
      </c>
      <c r="AC33" s="13">
        <v>150</v>
      </c>
      <c r="AD33" s="1">
        <f t="shared" si="21"/>
        <v>0</v>
      </c>
      <c r="AE33" s="4"/>
      <c r="AF33" s="4">
        <f t="shared" si="28"/>
        <v>0</v>
      </c>
    </row>
    <row r="34" spans="1:32">
      <c r="A34">
        <v>4</v>
      </c>
      <c r="B34" s="20"/>
      <c r="C34" s="1">
        <f t="shared" si="15"/>
        <v>0</v>
      </c>
      <c r="D34" s="20"/>
      <c r="E34" s="20"/>
      <c r="F34" s="20"/>
      <c r="G34" s="1">
        <f t="shared" si="22"/>
        <v>0</v>
      </c>
      <c r="H34" s="4" t="e">
        <f t="shared" si="29"/>
        <v>#DIV/0!</v>
      </c>
      <c r="I34" s="12">
        <v>100</v>
      </c>
      <c r="J34" s="1">
        <f t="shared" si="16"/>
        <v>0</v>
      </c>
      <c r="K34" s="4"/>
      <c r="L34" s="4">
        <f t="shared" si="23"/>
        <v>0</v>
      </c>
      <c r="M34" s="13">
        <v>20</v>
      </c>
      <c r="N34" s="1">
        <f t="shared" si="17"/>
        <v>0</v>
      </c>
      <c r="O34" s="4"/>
      <c r="P34" s="4">
        <f t="shared" si="24"/>
        <v>0</v>
      </c>
      <c r="Q34" s="13">
        <v>100</v>
      </c>
      <c r="R34" s="1">
        <f t="shared" si="18"/>
        <v>0</v>
      </c>
      <c r="S34" s="4"/>
      <c r="T34" s="4">
        <f t="shared" si="25"/>
        <v>0</v>
      </c>
      <c r="U34" s="13">
        <v>100</v>
      </c>
      <c r="V34" s="1">
        <f t="shared" si="19"/>
        <v>0</v>
      </c>
      <c r="W34" s="4"/>
      <c r="X34" s="4">
        <f t="shared" si="26"/>
        <v>0</v>
      </c>
      <c r="Y34" s="13">
        <v>200</v>
      </c>
      <c r="Z34" s="1">
        <f t="shared" si="20"/>
        <v>0</v>
      </c>
      <c r="AA34" s="4"/>
      <c r="AB34" s="4">
        <f t="shared" si="27"/>
        <v>0</v>
      </c>
      <c r="AC34" s="13">
        <v>200</v>
      </c>
      <c r="AD34" s="1">
        <f t="shared" si="21"/>
        <v>0</v>
      </c>
      <c r="AE34" s="4"/>
      <c r="AF34" s="4">
        <f t="shared" si="28"/>
        <v>0</v>
      </c>
    </row>
    <row r="35" spans="1:32">
      <c r="A35">
        <v>5</v>
      </c>
      <c r="B35" s="20"/>
      <c r="C35" s="1">
        <f t="shared" si="15"/>
        <v>0</v>
      </c>
      <c r="D35" s="20"/>
      <c r="E35" s="20"/>
      <c r="F35" s="20"/>
      <c r="G35" s="1">
        <f t="shared" si="22"/>
        <v>0</v>
      </c>
      <c r="H35" s="4" t="e">
        <f t="shared" si="29"/>
        <v>#DIV/0!</v>
      </c>
      <c r="I35" s="12">
        <v>100</v>
      </c>
      <c r="J35" s="1">
        <f t="shared" si="16"/>
        <v>0</v>
      </c>
      <c r="K35" s="4"/>
      <c r="L35" s="4">
        <f t="shared" si="23"/>
        <v>0</v>
      </c>
      <c r="M35" s="13">
        <v>20</v>
      </c>
      <c r="N35" s="1">
        <f t="shared" si="17"/>
        <v>0</v>
      </c>
      <c r="O35" s="4"/>
      <c r="P35" s="4">
        <f t="shared" si="24"/>
        <v>0</v>
      </c>
      <c r="Q35" s="13">
        <v>100</v>
      </c>
      <c r="R35" s="1">
        <f t="shared" si="18"/>
        <v>0</v>
      </c>
      <c r="S35" s="4"/>
      <c r="T35" s="4">
        <f t="shared" si="25"/>
        <v>0</v>
      </c>
      <c r="U35" s="13">
        <v>100</v>
      </c>
      <c r="V35" s="1">
        <f t="shared" si="19"/>
        <v>0</v>
      </c>
      <c r="W35" s="4"/>
      <c r="X35" s="4">
        <f t="shared" si="26"/>
        <v>0</v>
      </c>
      <c r="Y35" s="13">
        <v>200</v>
      </c>
      <c r="Z35" s="1">
        <f t="shared" si="20"/>
        <v>0</v>
      </c>
      <c r="AA35" s="4"/>
      <c r="AB35" s="4">
        <f t="shared" si="27"/>
        <v>0</v>
      </c>
      <c r="AC35" s="13">
        <v>225</v>
      </c>
      <c r="AD35" s="1">
        <f t="shared" si="21"/>
        <v>0</v>
      </c>
      <c r="AE35" s="4"/>
      <c r="AF35" s="4">
        <f t="shared" si="28"/>
        <v>0</v>
      </c>
    </row>
    <row r="36" spans="1:32">
      <c r="A36">
        <v>6</v>
      </c>
      <c r="B36" s="20"/>
      <c r="C36" s="1">
        <f t="shared" si="15"/>
        <v>0</v>
      </c>
      <c r="D36" s="20"/>
      <c r="E36" s="20"/>
      <c r="F36" s="20"/>
      <c r="G36" s="1">
        <f t="shared" si="22"/>
        <v>0</v>
      </c>
      <c r="H36" s="4" t="e">
        <f t="shared" si="29"/>
        <v>#DIV/0!</v>
      </c>
      <c r="I36" s="12">
        <v>100</v>
      </c>
      <c r="J36" s="1">
        <f t="shared" si="16"/>
        <v>0</v>
      </c>
      <c r="K36" s="4"/>
      <c r="L36" s="4">
        <f t="shared" si="23"/>
        <v>0</v>
      </c>
      <c r="M36" s="13">
        <v>20</v>
      </c>
      <c r="N36" s="1">
        <f t="shared" si="17"/>
        <v>0</v>
      </c>
      <c r="O36" s="4"/>
      <c r="P36" s="4">
        <f t="shared" si="24"/>
        <v>0</v>
      </c>
      <c r="Q36" s="13">
        <v>100</v>
      </c>
      <c r="R36" s="1">
        <f t="shared" si="18"/>
        <v>0</v>
      </c>
      <c r="S36" s="4"/>
      <c r="T36" s="4">
        <f t="shared" si="25"/>
        <v>0</v>
      </c>
      <c r="U36" s="13">
        <v>100</v>
      </c>
      <c r="V36" s="1">
        <f t="shared" si="19"/>
        <v>0</v>
      </c>
      <c r="W36" s="4"/>
      <c r="X36" s="4">
        <f t="shared" si="26"/>
        <v>0</v>
      </c>
      <c r="Y36" s="13">
        <v>200</v>
      </c>
      <c r="Z36" s="1">
        <f t="shared" si="20"/>
        <v>0</v>
      </c>
      <c r="AA36" s="4"/>
      <c r="AB36" s="4">
        <f t="shared" si="27"/>
        <v>0</v>
      </c>
      <c r="AC36" s="13">
        <v>250</v>
      </c>
      <c r="AD36" s="1">
        <f t="shared" si="21"/>
        <v>0</v>
      </c>
      <c r="AE36" s="4"/>
      <c r="AF36" s="4">
        <f t="shared" si="28"/>
        <v>0</v>
      </c>
    </row>
    <row r="38" spans="1:32">
      <c r="A38" s="7" t="s">
        <v>33</v>
      </c>
    </row>
    <row r="39" spans="1:32" s="8" customFormat="1" ht="14.25" customHeight="1">
      <c r="A39" s="8" t="s">
        <v>4</v>
      </c>
      <c r="B39" s="9" t="s">
        <v>27</v>
      </c>
      <c r="C39" s="9" t="s">
        <v>22</v>
      </c>
      <c r="D39" s="9" t="s">
        <v>1</v>
      </c>
      <c r="E39" s="9" t="s">
        <v>23</v>
      </c>
      <c r="F39" s="9" t="s">
        <v>25</v>
      </c>
      <c r="G39" s="10" t="s">
        <v>24</v>
      </c>
      <c r="H39" s="10" t="s">
        <v>26</v>
      </c>
      <c r="I39" s="8" t="s">
        <v>2</v>
      </c>
      <c r="J39" s="9" t="s">
        <v>30</v>
      </c>
      <c r="K39" s="10" t="s">
        <v>7</v>
      </c>
      <c r="L39" s="10" t="s">
        <v>5</v>
      </c>
      <c r="M39" s="8" t="s">
        <v>2</v>
      </c>
      <c r="N39" s="9" t="s">
        <v>30</v>
      </c>
      <c r="O39" s="10" t="s">
        <v>7</v>
      </c>
      <c r="P39" s="10" t="s">
        <v>5</v>
      </c>
      <c r="Q39" s="8" t="s">
        <v>2</v>
      </c>
      <c r="R39" s="9" t="s">
        <v>30</v>
      </c>
      <c r="S39" s="10" t="s">
        <v>7</v>
      </c>
      <c r="T39" s="10" t="s">
        <v>5</v>
      </c>
      <c r="U39" s="8" t="s">
        <v>2</v>
      </c>
      <c r="V39" s="9" t="s">
        <v>30</v>
      </c>
      <c r="W39" s="10" t="s">
        <v>7</v>
      </c>
      <c r="X39" s="10" t="s">
        <v>5</v>
      </c>
      <c r="Y39" s="8" t="s">
        <v>2</v>
      </c>
      <c r="Z39" s="9" t="s">
        <v>30</v>
      </c>
      <c r="AA39" s="10" t="s">
        <v>7</v>
      </c>
      <c r="AB39" s="10" t="s">
        <v>5</v>
      </c>
      <c r="AC39" s="8" t="s">
        <v>2</v>
      </c>
      <c r="AD39" s="9" t="s">
        <v>30</v>
      </c>
      <c r="AE39" s="10" t="s">
        <v>7</v>
      </c>
      <c r="AF39" s="10" t="s">
        <v>5</v>
      </c>
    </row>
    <row r="40" spans="1:32">
      <c r="B40" s="2">
        <f>SUM(B41:B53)</f>
        <v>52.594000000000001</v>
      </c>
      <c r="C40" s="1"/>
      <c r="D40" s="1"/>
      <c r="E40" s="1"/>
      <c r="F40" s="1"/>
      <c r="G40" s="4"/>
      <c r="H40" s="4"/>
      <c r="I40" s="14">
        <v>100</v>
      </c>
      <c r="J40" s="2">
        <f>SUM(J41:J53)</f>
        <v>0</v>
      </c>
      <c r="K40" s="5">
        <f>SQRT(L40)</f>
        <v>0</v>
      </c>
      <c r="L40" s="6">
        <f>SUM(L41:L53)</f>
        <v>0</v>
      </c>
      <c r="M40" s="16" t="s">
        <v>29</v>
      </c>
      <c r="N40" s="2">
        <f>SUM(N41:N53)</f>
        <v>0</v>
      </c>
      <c r="O40" s="5">
        <f>SQRT(P40)</f>
        <v>0</v>
      </c>
      <c r="P40" s="6">
        <f>SUM(P41:P53)</f>
        <v>0</v>
      </c>
      <c r="Q40" s="16" t="s">
        <v>28</v>
      </c>
      <c r="R40" s="2">
        <f>SUM(R41:R53)</f>
        <v>0</v>
      </c>
      <c r="S40" s="5">
        <f>SQRT(T40)</f>
        <v>0</v>
      </c>
      <c r="T40" s="6">
        <f>SUM(T41:T53)</f>
        <v>0</v>
      </c>
      <c r="U40" s="3" t="s">
        <v>8</v>
      </c>
      <c r="V40" s="2">
        <f>SUM(V41:V53)</f>
        <v>0</v>
      </c>
      <c r="W40" s="5">
        <f>SQRT(X40)</f>
        <v>0</v>
      </c>
      <c r="X40" s="6">
        <f>SUM(X41:X53)</f>
        <v>0</v>
      </c>
      <c r="Y40" s="3" t="s">
        <v>9</v>
      </c>
      <c r="Z40" s="2">
        <f>SUM(Z41:Z53)</f>
        <v>0</v>
      </c>
      <c r="AA40" s="5">
        <f>SQRT(AB40)</f>
        <v>0</v>
      </c>
      <c r="AB40" s="6">
        <f>SUM(AB41:AB53)</f>
        <v>0</v>
      </c>
      <c r="AC40" s="3" t="s">
        <v>10</v>
      </c>
      <c r="AD40" s="2">
        <f>SUM(AD41:AD53)</f>
        <v>0</v>
      </c>
      <c r="AE40" s="5">
        <f>SQRT(AF40)</f>
        <v>0</v>
      </c>
      <c r="AF40" s="6">
        <f>SUM(AF41:AF53)</f>
        <v>0</v>
      </c>
    </row>
    <row r="41" spans="1:32">
      <c r="A41">
        <v>-6</v>
      </c>
      <c r="B41" s="20">
        <v>0.40100000000000002</v>
      </c>
      <c r="C41" s="1">
        <f t="shared" ref="C41:C53" si="30">B41/B$6*100</f>
        <v>1.0108139446951176</v>
      </c>
      <c r="D41" s="20"/>
      <c r="E41" s="20"/>
      <c r="F41" s="20"/>
      <c r="G41" s="1">
        <f>F41/2-E41</f>
        <v>0</v>
      </c>
      <c r="H41" s="4"/>
      <c r="I41" s="12">
        <v>100</v>
      </c>
      <c r="J41" s="1">
        <f t="shared" ref="J41:J53" si="31">$B41*$D41/100*I41*6</f>
        <v>0</v>
      </c>
      <c r="K41" s="4"/>
      <c r="L41" s="4">
        <f>6*$B41/2*$F41*I41*I41</f>
        <v>0</v>
      </c>
      <c r="M41" s="13">
        <v>5</v>
      </c>
      <c r="N41" s="1">
        <f t="shared" ref="N41:N53" si="32">$B41*$D41/100*M41*6</f>
        <v>0</v>
      </c>
      <c r="O41" s="4"/>
      <c r="P41" s="4">
        <f>6*$B41/2*$F41*M41*M41</f>
        <v>0</v>
      </c>
      <c r="Q41" s="13">
        <v>25</v>
      </c>
      <c r="R41" s="1">
        <f t="shared" ref="R41:R53" si="33">$B41*$D41/100*Q41*6</f>
        <v>0</v>
      </c>
      <c r="S41" s="4"/>
      <c r="T41" s="4">
        <f>6*$B41/2*$F41*Q41*Q41</f>
        <v>0</v>
      </c>
      <c r="U41" s="13">
        <v>5</v>
      </c>
      <c r="V41" s="1">
        <f t="shared" ref="V41:V53" si="34">$B41*$D41/100*U41*6</f>
        <v>0</v>
      </c>
      <c r="W41" s="4"/>
      <c r="X41" s="4">
        <f>6*$B41/2*$F41*U41*U41</f>
        <v>0</v>
      </c>
      <c r="Y41" s="13">
        <v>10</v>
      </c>
      <c r="Z41" s="1">
        <f t="shared" ref="Z41:Z53" si="35">$B41*$D41/100*Y41*6</f>
        <v>0</v>
      </c>
      <c r="AA41" s="4"/>
      <c r="AB41" s="4">
        <f>6*$B41/2*$F41*Y41*Y41</f>
        <v>0</v>
      </c>
      <c r="AC41" s="13">
        <v>25</v>
      </c>
      <c r="AD41" s="1">
        <f t="shared" ref="AD41:AD53" si="36">$B41*$D41/100*AC41*6</f>
        <v>0</v>
      </c>
      <c r="AE41" s="4"/>
      <c r="AF41" s="4">
        <f>6*$B41/2*$F41*AC41*AC41</f>
        <v>0</v>
      </c>
    </row>
    <row r="42" spans="1:32">
      <c r="A42">
        <v>-5</v>
      </c>
      <c r="B42" s="20">
        <v>0.46400000000000002</v>
      </c>
      <c r="C42" s="1">
        <f t="shared" si="30"/>
        <v>1.1696201255325052</v>
      </c>
      <c r="D42" s="20"/>
      <c r="E42" s="20"/>
      <c r="F42" s="20"/>
      <c r="G42" s="1">
        <f t="shared" ref="G42:G53" si="37">F42/2-E42</f>
        <v>0</v>
      </c>
      <c r="H42" s="4"/>
      <c r="I42" s="12">
        <v>100</v>
      </c>
      <c r="J42" s="1">
        <f t="shared" si="31"/>
        <v>0</v>
      </c>
      <c r="K42" s="4"/>
      <c r="L42" s="4">
        <f t="shared" ref="L42:L53" si="38">6*$B42/2*$F42*I42*I42</f>
        <v>0</v>
      </c>
      <c r="M42" s="13">
        <v>5</v>
      </c>
      <c r="N42" s="1">
        <f t="shared" si="32"/>
        <v>0</v>
      </c>
      <c r="O42" s="4"/>
      <c r="P42" s="4">
        <f t="shared" ref="P42:P53" si="39">6*$B42/2*$F42*M42*M42</f>
        <v>0</v>
      </c>
      <c r="Q42" s="13">
        <v>25</v>
      </c>
      <c r="R42" s="1">
        <f t="shared" si="33"/>
        <v>0</v>
      </c>
      <c r="S42" s="4"/>
      <c r="T42" s="4">
        <f t="shared" ref="T42:T53" si="40">6*$B42/2*$F42*Q42*Q42</f>
        <v>0</v>
      </c>
      <c r="U42" s="13">
        <v>5</v>
      </c>
      <c r="V42" s="1">
        <f t="shared" si="34"/>
        <v>0</v>
      </c>
      <c r="W42" s="4"/>
      <c r="X42" s="4">
        <f t="shared" ref="X42:X53" si="41">6*$B42/2*$F42*U42*U42</f>
        <v>0</v>
      </c>
      <c r="Y42" s="13">
        <v>10</v>
      </c>
      <c r="Z42" s="1">
        <f t="shared" si="35"/>
        <v>0</v>
      </c>
      <c r="AA42" s="4"/>
      <c r="AB42" s="4">
        <f t="shared" ref="AB42:AB53" si="42">6*$B42/2*$F42*Y42*Y42</f>
        <v>0</v>
      </c>
      <c r="AC42" s="13">
        <v>25</v>
      </c>
      <c r="AD42" s="1">
        <f t="shared" si="36"/>
        <v>0</v>
      </c>
      <c r="AE42" s="4"/>
      <c r="AF42" s="4">
        <f t="shared" ref="AF42:AF53" si="43">6*$B42/2*$F42*AC42*AC42</f>
        <v>0</v>
      </c>
    </row>
    <row r="43" spans="1:32">
      <c r="A43">
        <v>-4</v>
      </c>
      <c r="B43" s="20">
        <v>0.94499999999999995</v>
      </c>
      <c r="C43" s="1">
        <f t="shared" si="30"/>
        <v>2.3820927125608131</v>
      </c>
      <c r="D43" s="20"/>
      <c r="E43" s="20"/>
      <c r="F43" s="20"/>
      <c r="G43" s="1">
        <f t="shared" si="37"/>
        <v>0</v>
      </c>
      <c r="H43" s="4"/>
      <c r="I43" s="12">
        <v>100</v>
      </c>
      <c r="J43" s="1">
        <f t="shared" si="31"/>
        <v>0</v>
      </c>
      <c r="K43" s="4"/>
      <c r="L43" s="4">
        <f t="shared" si="38"/>
        <v>0</v>
      </c>
      <c r="M43" s="13">
        <v>5</v>
      </c>
      <c r="N43" s="1">
        <f t="shared" si="32"/>
        <v>0</v>
      </c>
      <c r="O43" s="4"/>
      <c r="P43" s="4">
        <f t="shared" si="39"/>
        <v>0</v>
      </c>
      <c r="Q43" s="13">
        <v>25</v>
      </c>
      <c r="R43" s="1">
        <f t="shared" si="33"/>
        <v>0</v>
      </c>
      <c r="S43" s="4"/>
      <c r="T43" s="4">
        <f t="shared" si="40"/>
        <v>0</v>
      </c>
      <c r="U43" s="13">
        <v>5</v>
      </c>
      <c r="V43" s="1">
        <f t="shared" si="34"/>
        <v>0</v>
      </c>
      <c r="W43" s="4"/>
      <c r="X43" s="4">
        <f t="shared" si="41"/>
        <v>0</v>
      </c>
      <c r="Y43" s="13">
        <v>10</v>
      </c>
      <c r="Z43" s="1">
        <f t="shared" si="35"/>
        <v>0</v>
      </c>
      <c r="AA43" s="4"/>
      <c r="AB43" s="4">
        <f t="shared" si="42"/>
        <v>0</v>
      </c>
      <c r="AC43" s="13">
        <v>25</v>
      </c>
      <c r="AD43" s="1">
        <f t="shared" si="36"/>
        <v>0</v>
      </c>
      <c r="AE43" s="4"/>
      <c r="AF43" s="4">
        <f t="shared" si="43"/>
        <v>0</v>
      </c>
    </row>
    <row r="44" spans="1:32">
      <c r="A44">
        <v>-3</v>
      </c>
      <c r="B44" s="20">
        <v>1.804</v>
      </c>
      <c r="C44" s="1">
        <f t="shared" si="30"/>
        <v>4.5474023846134459</v>
      </c>
      <c r="D44" s="20"/>
      <c r="E44" s="20"/>
      <c r="F44" s="20"/>
      <c r="G44" s="1">
        <f t="shared" si="37"/>
        <v>0</v>
      </c>
      <c r="H44" s="4"/>
      <c r="I44" s="12">
        <v>100</v>
      </c>
      <c r="J44" s="1">
        <f t="shared" si="31"/>
        <v>0</v>
      </c>
      <c r="K44" s="4"/>
      <c r="L44" s="4">
        <f t="shared" si="38"/>
        <v>0</v>
      </c>
      <c r="M44" s="13">
        <v>5</v>
      </c>
      <c r="N44" s="1">
        <f t="shared" si="32"/>
        <v>0</v>
      </c>
      <c r="O44" s="4"/>
      <c r="P44" s="4">
        <f t="shared" si="39"/>
        <v>0</v>
      </c>
      <c r="Q44" s="13">
        <v>25</v>
      </c>
      <c r="R44" s="1">
        <f t="shared" si="33"/>
        <v>0</v>
      </c>
      <c r="S44" s="4"/>
      <c r="T44" s="4">
        <f t="shared" si="40"/>
        <v>0</v>
      </c>
      <c r="U44" s="13">
        <v>5</v>
      </c>
      <c r="V44" s="1">
        <f t="shared" si="34"/>
        <v>0</v>
      </c>
      <c r="W44" s="4"/>
      <c r="X44" s="4">
        <f t="shared" si="41"/>
        <v>0</v>
      </c>
      <c r="Y44" s="13">
        <v>10</v>
      </c>
      <c r="Z44" s="1">
        <f t="shared" si="35"/>
        <v>0</v>
      </c>
      <c r="AA44" s="4"/>
      <c r="AB44" s="4">
        <f t="shared" si="42"/>
        <v>0</v>
      </c>
      <c r="AC44" s="13">
        <v>25</v>
      </c>
      <c r="AD44" s="1">
        <f t="shared" si="36"/>
        <v>0</v>
      </c>
      <c r="AE44" s="4"/>
      <c r="AF44" s="4">
        <f t="shared" si="43"/>
        <v>0</v>
      </c>
    </row>
    <row r="45" spans="1:32">
      <c r="A45">
        <v>-2</v>
      </c>
      <c r="B45" s="20">
        <v>3.488</v>
      </c>
      <c r="C45" s="1">
        <f t="shared" si="30"/>
        <v>8.7923168057271077</v>
      </c>
      <c r="D45" s="20"/>
      <c r="E45" s="20"/>
      <c r="F45" s="20"/>
      <c r="G45" s="1">
        <f t="shared" si="37"/>
        <v>0</v>
      </c>
      <c r="H45" s="4"/>
      <c r="I45" s="12">
        <v>100</v>
      </c>
      <c r="J45" s="1">
        <f t="shared" si="31"/>
        <v>0</v>
      </c>
      <c r="K45" s="4"/>
      <c r="L45" s="4">
        <f t="shared" si="38"/>
        <v>0</v>
      </c>
      <c r="M45" s="13">
        <v>5</v>
      </c>
      <c r="N45" s="1">
        <f t="shared" si="32"/>
        <v>0</v>
      </c>
      <c r="O45" s="4"/>
      <c r="P45" s="4">
        <f t="shared" si="39"/>
        <v>0</v>
      </c>
      <c r="Q45" s="13">
        <v>25</v>
      </c>
      <c r="R45" s="1">
        <f t="shared" si="33"/>
        <v>0</v>
      </c>
      <c r="S45" s="4"/>
      <c r="T45" s="4">
        <f t="shared" si="40"/>
        <v>0</v>
      </c>
      <c r="U45" s="13">
        <v>5</v>
      </c>
      <c r="V45" s="1">
        <f t="shared" si="34"/>
        <v>0</v>
      </c>
      <c r="W45" s="4"/>
      <c r="X45" s="4">
        <f t="shared" si="41"/>
        <v>0</v>
      </c>
      <c r="Y45" s="13">
        <v>10</v>
      </c>
      <c r="Z45" s="1">
        <f t="shared" si="35"/>
        <v>0</v>
      </c>
      <c r="AA45" s="4"/>
      <c r="AB45" s="4">
        <f t="shared" si="42"/>
        <v>0</v>
      </c>
      <c r="AC45" s="13">
        <v>25</v>
      </c>
      <c r="AD45" s="1">
        <f t="shared" si="36"/>
        <v>0</v>
      </c>
      <c r="AE45" s="4"/>
      <c r="AF45" s="4">
        <f t="shared" si="43"/>
        <v>0</v>
      </c>
    </row>
    <row r="46" spans="1:32">
      <c r="A46">
        <v>-1</v>
      </c>
      <c r="B46" s="20">
        <v>6.59</v>
      </c>
      <c r="C46" s="1">
        <f t="shared" si="30"/>
        <v>16.611630662196568</v>
      </c>
      <c r="D46" s="20"/>
      <c r="E46" s="20"/>
      <c r="F46" s="20"/>
      <c r="G46" s="1">
        <f t="shared" si="37"/>
        <v>0</v>
      </c>
      <c r="H46" s="4"/>
      <c r="I46" s="12">
        <v>100</v>
      </c>
      <c r="J46" s="1">
        <f t="shared" si="31"/>
        <v>0</v>
      </c>
      <c r="K46" s="4"/>
      <c r="L46" s="4">
        <f t="shared" si="38"/>
        <v>0</v>
      </c>
      <c r="M46" s="13">
        <v>5</v>
      </c>
      <c r="N46" s="1">
        <f t="shared" si="32"/>
        <v>0</v>
      </c>
      <c r="O46" s="4"/>
      <c r="P46" s="4">
        <f t="shared" si="39"/>
        <v>0</v>
      </c>
      <c r="Q46" s="13">
        <v>25</v>
      </c>
      <c r="R46" s="1">
        <f t="shared" si="33"/>
        <v>0</v>
      </c>
      <c r="S46" s="4"/>
      <c r="T46" s="4">
        <f t="shared" si="40"/>
        <v>0</v>
      </c>
      <c r="U46" s="13">
        <v>5</v>
      </c>
      <c r="V46" s="1">
        <f t="shared" si="34"/>
        <v>0</v>
      </c>
      <c r="W46" s="4"/>
      <c r="X46" s="4">
        <f t="shared" si="41"/>
        <v>0</v>
      </c>
      <c r="Y46" s="13">
        <v>10</v>
      </c>
      <c r="Z46" s="1">
        <f t="shared" si="35"/>
        <v>0</v>
      </c>
      <c r="AA46" s="4"/>
      <c r="AB46" s="4">
        <f t="shared" si="42"/>
        <v>0</v>
      </c>
      <c r="AC46" s="13">
        <v>25</v>
      </c>
      <c r="AD46" s="1">
        <f t="shared" si="36"/>
        <v>0</v>
      </c>
      <c r="AE46" s="4"/>
      <c r="AF46" s="4">
        <f t="shared" si="43"/>
        <v>0</v>
      </c>
    </row>
    <row r="47" spans="1:32">
      <c r="A47">
        <v>0</v>
      </c>
      <c r="B47" s="20">
        <v>25.949000000000002</v>
      </c>
      <c r="C47" s="1">
        <f t="shared" si="30"/>
        <v>65.410501373799519</v>
      </c>
      <c r="D47" s="21"/>
      <c r="E47" s="20"/>
      <c r="F47" s="20"/>
      <c r="G47" s="1">
        <f t="shared" si="37"/>
        <v>0</v>
      </c>
      <c r="H47" s="4" t="e">
        <f t="shared" ref="H47:H53" si="44">$A$2/100*D47/(E47+G47)</f>
        <v>#DIV/0!</v>
      </c>
      <c r="I47" s="12">
        <v>100</v>
      </c>
      <c r="J47" s="1">
        <f t="shared" si="31"/>
        <v>0</v>
      </c>
      <c r="K47" s="4"/>
      <c r="L47" s="4">
        <f t="shared" si="38"/>
        <v>0</v>
      </c>
      <c r="M47" s="13">
        <v>15</v>
      </c>
      <c r="N47" s="1">
        <f t="shared" si="32"/>
        <v>0</v>
      </c>
      <c r="O47" s="4"/>
      <c r="P47" s="4">
        <f t="shared" si="39"/>
        <v>0</v>
      </c>
      <c r="Q47" s="13">
        <v>25</v>
      </c>
      <c r="R47" s="1">
        <f t="shared" si="33"/>
        <v>0</v>
      </c>
      <c r="S47" s="4"/>
      <c r="T47" s="4">
        <f t="shared" si="40"/>
        <v>0</v>
      </c>
      <c r="U47" s="13">
        <v>15</v>
      </c>
      <c r="V47" s="1">
        <f t="shared" si="34"/>
        <v>0</v>
      </c>
      <c r="W47" s="4"/>
      <c r="X47" s="4">
        <f t="shared" si="41"/>
        <v>0</v>
      </c>
      <c r="Y47" s="13">
        <v>15</v>
      </c>
      <c r="Z47" s="1">
        <f t="shared" si="35"/>
        <v>0</v>
      </c>
      <c r="AA47" s="4"/>
      <c r="AB47" s="4">
        <f t="shared" si="42"/>
        <v>0</v>
      </c>
      <c r="AC47" s="13">
        <v>25</v>
      </c>
      <c r="AD47" s="1">
        <f t="shared" si="36"/>
        <v>0</v>
      </c>
      <c r="AE47" s="4"/>
      <c r="AF47" s="4">
        <f t="shared" si="43"/>
        <v>0</v>
      </c>
    </row>
    <row r="48" spans="1:32">
      <c r="A48">
        <v>1</v>
      </c>
      <c r="B48" s="20">
        <v>6.2389999999999999</v>
      </c>
      <c r="C48" s="1">
        <f t="shared" si="30"/>
        <v>15.726853368959695</v>
      </c>
      <c r="D48" s="20"/>
      <c r="E48" s="20"/>
      <c r="F48" s="20"/>
      <c r="G48" s="1">
        <f t="shared" si="37"/>
        <v>0</v>
      </c>
      <c r="H48" s="4" t="e">
        <f t="shared" si="44"/>
        <v>#DIV/0!</v>
      </c>
      <c r="I48" s="12">
        <v>100</v>
      </c>
      <c r="J48" s="1">
        <f t="shared" si="31"/>
        <v>0</v>
      </c>
      <c r="K48" s="4"/>
      <c r="L48" s="4">
        <f t="shared" si="38"/>
        <v>0</v>
      </c>
      <c r="M48" s="13">
        <v>20</v>
      </c>
      <c r="N48" s="1">
        <f t="shared" si="32"/>
        <v>0</v>
      </c>
      <c r="O48" s="4"/>
      <c r="P48" s="4">
        <f t="shared" si="39"/>
        <v>0</v>
      </c>
      <c r="Q48" s="13">
        <v>75</v>
      </c>
      <c r="R48" s="1">
        <f t="shared" si="33"/>
        <v>0</v>
      </c>
      <c r="S48" s="4"/>
      <c r="T48" s="4">
        <f t="shared" si="40"/>
        <v>0</v>
      </c>
      <c r="U48" s="13">
        <v>75</v>
      </c>
      <c r="V48" s="1">
        <f t="shared" si="34"/>
        <v>0</v>
      </c>
      <c r="W48" s="4"/>
      <c r="X48" s="4">
        <f t="shared" si="41"/>
        <v>0</v>
      </c>
      <c r="Y48" s="13">
        <v>75</v>
      </c>
      <c r="Z48" s="1">
        <f t="shared" si="35"/>
        <v>0</v>
      </c>
      <c r="AA48" s="4"/>
      <c r="AB48" s="4">
        <f t="shared" si="42"/>
        <v>0</v>
      </c>
      <c r="AC48" s="13">
        <v>75</v>
      </c>
      <c r="AD48" s="1">
        <f t="shared" si="36"/>
        <v>0</v>
      </c>
      <c r="AE48" s="4"/>
      <c r="AF48" s="4">
        <f t="shared" si="43"/>
        <v>0</v>
      </c>
    </row>
    <row r="49" spans="1:32">
      <c r="A49">
        <v>2</v>
      </c>
      <c r="B49" s="20">
        <v>3.3029999999999999</v>
      </c>
      <c r="C49" s="1">
        <f t="shared" si="30"/>
        <v>8.3259811953316039</v>
      </c>
      <c r="D49" s="20"/>
      <c r="E49" s="20"/>
      <c r="F49" s="20"/>
      <c r="G49" s="1">
        <f t="shared" si="37"/>
        <v>0</v>
      </c>
      <c r="H49" s="4" t="e">
        <f t="shared" si="44"/>
        <v>#DIV/0!</v>
      </c>
      <c r="I49" s="12">
        <v>100</v>
      </c>
      <c r="J49" s="1">
        <f t="shared" si="31"/>
        <v>0</v>
      </c>
      <c r="K49" s="4"/>
      <c r="L49" s="4">
        <f t="shared" si="38"/>
        <v>0</v>
      </c>
      <c r="M49" s="13">
        <v>20</v>
      </c>
      <c r="N49" s="1">
        <f t="shared" si="32"/>
        <v>0</v>
      </c>
      <c r="O49" s="4"/>
      <c r="P49" s="4">
        <f t="shared" si="39"/>
        <v>0</v>
      </c>
      <c r="Q49" s="13">
        <v>100</v>
      </c>
      <c r="R49" s="1">
        <f t="shared" si="33"/>
        <v>0</v>
      </c>
      <c r="S49" s="4"/>
      <c r="T49" s="4">
        <f t="shared" si="40"/>
        <v>0</v>
      </c>
      <c r="U49" s="13">
        <v>100</v>
      </c>
      <c r="V49" s="1">
        <f t="shared" si="34"/>
        <v>0</v>
      </c>
      <c r="W49" s="4"/>
      <c r="X49" s="4">
        <f t="shared" si="41"/>
        <v>0</v>
      </c>
      <c r="Y49" s="13">
        <v>100</v>
      </c>
      <c r="Z49" s="1">
        <f t="shared" si="35"/>
        <v>0</v>
      </c>
      <c r="AA49" s="4"/>
      <c r="AB49" s="4">
        <f t="shared" si="42"/>
        <v>0</v>
      </c>
      <c r="AC49" s="13">
        <v>100</v>
      </c>
      <c r="AD49" s="1">
        <f t="shared" si="36"/>
        <v>0</v>
      </c>
      <c r="AE49" s="4"/>
      <c r="AF49" s="4">
        <f t="shared" si="43"/>
        <v>0</v>
      </c>
    </row>
    <row r="50" spans="1:32">
      <c r="A50">
        <v>3</v>
      </c>
      <c r="B50" s="20">
        <v>1.706</v>
      </c>
      <c r="C50" s="1">
        <f t="shared" si="30"/>
        <v>4.3003705477552883</v>
      </c>
      <c r="D50" s="20"/>
      <c r="E50" s="20"/>
      <c r="F50" s="20"/>
      <c r="G50" s="1">
        <f t="shared" si="37"/>
        <v>0</v>
      </c>
      <c r="H50" s="4" t="e">
        <f t="shared" si="44"/>
        <v>#DIV/0!</v>
      </c>
      <c r="I50" s="12">
        <v>100</v>
      </c>
      <c r="J50" s="1">
        <f t="shared" si="31"/>
        <v>0</v>
      </c>
      <c r="K50" s="4"/>
      <c r="L50" s="4">
        <f t="shared" si="38"/>
        <v>0</v>
      </c>
      <c r="M50" s="13">
        <v>20</v>
      </c>
      <c r="N50" s="1">
        <f t="shared" si="32"/>
        <v>0</v>
      </c>
      <c r="O50" s="4"/>
      <c r="P50" s="4">
        <f t="shared" si="39"/>
        <v>0</v>
      </c>
      <c r="Q50" s="13">
        <v>100</v>
      </c>
      <c r="R50" s="1">
        <f t="shared" si="33"/>
        <v>0</v>
      </c>
      <c r="S50" s="4"/>
      <c r="T50" s="4">
        <f t="shared" si="40"/>
        <v>0</v>
      </c>
      <c r="U50" s="13">
        <v>100</v>
      </c>
      <c r="V50" s="1">
        <f t="shared" si="34"/>
        <v>0</v>
      </c>
      <c r="W50" s="4"/>
      <c r="X50" s="4">
        <f t="shared" si="41"/>
        <v>0</v>
      </c>
      <c r="Y50" s="13">
        <v>150</v>
      </c>
      <c r="Z50" s="1">
        <f t="shared" si="35"/>
        <v>0</v>
      </c>
      <c r="AA50" s="4"/>
      <c r="AB50" s="4">
        <f t="shared" si="42"/>
        <v>0</v>
      </c>
      <c r="AC50" s="13">
        <v>150</v>
      </c>
      <c r="AD50" s="1">
        <f t="shared" si="36"/>
        <v>0</v>
      </c>
      <c r="AE50" s="4"/>
      <c r="AF50" s="4">
        <f t="shared" si="43"/>
        <v>0</v>
      </c>
    </row>
    <row r="51" spans="1:32">
      <c r="A51">
        <v>4</v>
      </c>
      <c r="B51" s="20">
        <v>0.89300000000000002</v>
      </c>
      <c r="C51" s="1">
        <f t="shared" si="30"/>
        <v>2.2510145950442393</v>
      </c>
      <c r="D51" s="20"/>
      <c r="E51" s="20"/>
      <c r="F51" s="20"/>
      <c r="G51" s="1">
        <f t="shared" si="37"/>
        <v>0</v>
      </c>
      <c r="H51" s="4" t="e">
        <f t="shared" si="44"/>
        <v>#DIV/0!</v>
      </c>
      <c r="I51" s="12">
        <v>100</v>
      </c>
      <c r="J51" s="1">
        <f t="shared" si="31"/>
        <v>0</v>
      </c>
      <c r="K51" s="4"/>
      <c r="L51" s="4">
        <f t="shared" si="38"/>
        <v>0</v>
      </c>
      <c r="M51" s="13">
        <v>20</v>
      </c>
      <c r="N51" s="1">
        <f t="shared" si="32"/>
        <v>0</v>
      </c>
      <c r="O51" s="4"/>
      <c r="P51" s="4">
        <f t="shared" si="39"/>
        <v>0</v>
      </c>
      <c r="Q51" s="13">
        <v>100</v>
      </c>
      <c r="R51" s="1">
        <f t="shared" si="33"/>
        <v>0</v>
      </c>
      <c r="S51" s="4"/>
      <c r="T51" s="4">
        <f t="shared" si="40"/>
        <v>0</v>
      </c>
      <c r="U51" s="13">
        <v>100</v>
      </c>
      <c r="V51" s="1">
        <f t="shared" si="34"/>
        <v>0</v>
      </c>
      <c r="W51" s="4"/>
      <c r="X51" s="4">
        <f t="shared" si="41"/>
        <v>0</v>
      </c>
      <c r="Y51" s="13">
        <v>200</v>
      </c>
      <c r="Z51" s="1">
        <f t="shared" si="35"/>
        <v>0</v>
      </c>
      <c r="AA51" s="4"/>
      <c r="AB51" s="4">
        <f t="shared" si="42"/>
        <v>0</v>
      </c>
      <c r="AC51" s="13">
        <v>200</v>
      </c>
      <c r="AD51" s="1">
        <f t="shared" si="36"/>
        <v>0</v>
      </c>
      <c r="AE51" s="4"/>
      <c r="AF51" s="4">
        <f t="shared" si="43"/>
        <v>0</v>
      </c>
    </row>
    <row r="52" spans="1:32">
      <c r="A52">
        <v>5</v>
      </c>
      <c r="B52" s="20">
        <v>0.437</v>
      </c>
      <c r="C52" s="1">
        <f t="shared" si="30"/>
        <v>1.1015603337450532</v>
      </c>
      <c r="D52" s="20"/>
      <c r="E52" s="20"/>
      <c r="F52" s="20"/>
      <c r="G52" s="1">
        <f t="shared" si="37"/>
        <v>0</v>
      </c>
      <c r="H52" s="4" t="e">
        <f t="shared" si="44"/>
        <v>#DIV/0!</v>
      </c>
      <c r="I52" s="12">
        <v>100</v>
      </c>
      <c r="J52" s="1">
        <f t="shared" si="31"/>
        <v>0</v>
      </c>
      <c r="K52" s="4"/>
      <c r="L52" s="4">
        <f t="shared" si="38"/>
        <v>0</v>
      </c>
      <c r="M52" s="13">
        <v>20</v>
      </c>
      <c r="N52" s="1">
        <f t="shared" si="32"/>
        <v>0</v>
      </c>
      <c r="O52" s="4"/>
      <c r="P52" s="4">
        <f t="shared" si="39"/>
        <v>0</v>
      </c>
      <c r="Q52" s="13">
        <v>100</v>
      </c>
      <c r="R52" s="1">
        <f t="shared" si="33"/>
        <v>0</v>
      </c>
      <c r="S52" s="4"/>
      <c r="T52" s="4">
        <f t="shared" si="40"/>
        <v>0</v>
      </c>
      <c r="U52" s="13">
        <v>100</v>
      </c>
      <c r="V52" s="1">
        <f t="shared" si="34"/>
        <v>0</v>
      </c>
      <c r="W52" s="4"/>
      <c r="X52" s="4">
        <f t="shared" si="41"/>
        <v>0</v>
      </c>
      <c r="Y52" s="13">
        <v>200</v>
      </c>
      <c r="Z52" s="1">
        <f t="shared" si="35"/>
        <v>0</v>
      </c>
      <c r="AA52" s="4"/>
      <c r="AB52" s="4">
        <f t="shared" si="42"/>
        <v>0</v>
      </c>
      <c r="AC52" s="13">
        <v>225</v>
      </c>
      <c r="AD52" s="1">
        <f t="shared" si="36"/>
        <v>0</v>
      </c>
      <c r="AE52" s="4"/>
      <c r="AF52" s="4">
        <f t="shared" si="43"/>
        <v>0</v>
      </c>
    </row>
    <row r="53" spans="1:32">
      <c r="A53">
        <v>6</v>
      </c>
      <c r="B53" s="20">
        <v>0.375</v>
      </c>
      <c r="C53" s="1">
        <f t="shared" si="30"/>
        <v>0.94527488593683062</v>
      </c>
      <c r="D53" s="20"/>
      <c r="E53" s="20"/>
      <c r="F53" s="20"/>
      <c r="G53" s="1">
        <f t="shared" si="37"/>
        <v>0</v>
      </c>
      <c r="H53" s="4" t="e">
        <f t="shared" si="44"/>
        <v>#DIV/0!</v>
      </c>
      <c r="I53" s="12">
        <v>100</v>
      </c>
      <c r="J53" s="1">
        <f t="shared" si="31"/>
        <v>0</v>
      </c>
      <c r="K53" s="4"/>
      <c r="L53" s="4">
        <f t="shared" si="38"/>
        <v>0</v>
      </c>
      <c r="M53" s="13">
        <v>20</v>
      </c>
      <c r="N53" s="1">
        <f t="shared" si="32"/>
        <v>0</v>
      </c>
      <c r="O53" s="4"/>
      <c r="P53" s="4">
        <f t="shared" si="39"/>
        <v>0</v>
      </c>
      <c r="Q53" s="13">
        <v>100</v>
      </c>
      <c r="R53" s="1">
        <f t="shared" si="33"/>
        <v>0</v>
      </c>
      <c r="S53" s="4"/>
      <c r="T53" s="4">
        <f t="shared" si="40"/>
        <v>0</v>
      </c>
      <c r="U53" s="13">
        <v>100</v>
      </c>
      <c r="V53" s="1">
        <f t="shared" si="34"/>
        <v>0</v>
      </c>
      <c r="W53" s="4"/>
      <c r="X53" s="4">
        <f t="shared" si="41"/>
        <v>0</v>
      </c>
      <c r="Y53" s="13">
        <v>200</v>
      </c>
      <c r="Z53" s="1">
        <f t="shared" si="35"/>
        <v>0</v>
      </c>
      <c r="AA53" s="4"/>
      <c r="AB53" s="4">
        <f t="shared" si="42"/>
        <v>0</v>
      </c>
      <c r="AC53" s="13">
        <v>250</v>
      </c>
      <c r="AD53" s="1">
        <f t="shared" si="36"/>
        <v>0</v>
      </c>
      <c r="AE53" s="4"/>
      <c r="AF53" s="4">
        <f t="shared" si="43"/>
        <v>0</v>
      </c>
    </row>
    <row r="55" spans="1:32">
      <c r="A55" s="7" t="s">
        <v>34</v>
      </c>
    </row>
    <row r="56" spans="1:32" s="8" customFormat="1" ht="14.25" customHeight="1">
      <c r="A56" s="8" t="s">
        <v>4</v>
      </c>
      <c r="B56" s="9" t="s">
        <v>27</v>
      </c>
      <c r="C56" s="9" t="s">
        <v>22</v>
      </c>
      <c r="D56" s="9" t="s">
        <v>1</v>
      </c>
      <c r="E56" s="9" t="s">
        <v>23</v>
      </c>
      <c r="F56" s="9" t="s">
        <v>25</v>
      </c>
      <c r="G56" s="10" t="s">
        <v>24</v>
      </c>
      <c r="H56" s="10" t="s">
        <v>26</v>
      </c>
      <c r="I56" s="8" t="s">
        <v>2</v>
      </c>
      <c r="J56" s="9" t="s">
        <v>30</v>
      </c>
      <c r="K56" s="10" t="s">
        <v>7</v>
      </c>
      <c r="L56" s="10" t="s">
        <v>5</v>
      </c>
      <c r="M56" s="8" t="s">
        <v>2</v>
      </c>
      <c r="N56" s="9" t="s">
        <v>30</v>
      </c>
      <c r="O56" s="10" t="s">
        <v>7</v>
      </c>
      <c r="P56" s="10" t="s">
        <v>5</v>
      </c>
      <c r="Q56" s="8" t="s">
        <v>2</v>
      </c>
      <c r="R56" s="9" t="s">
        <v>30</v>
      </c>
      <c r="S56" s="10" t="s">
        <v>7</v>
      </c>
      <c r="T56" s="10" t="s">
        <v>5</v>
      </c>
      <c r="U56" s="8" t="s">
        <v>2</v>
      </c>
      <c r="V56" s="9" t="s">
        <v>30</v>
      </c>
      <c r="W56" s="10" t="s">
        <v>7</v>
      </c>
      <c r="X56" s="10" t="s">
        <v>5</v>
      </c>
      <c r="Y56" s="8" t="s">
        <v>2</v>
      </c>
      <c r="Z56" s="9" t="s">
        <v>30</v>
      </c>
      <c r="AA56" s="10" t="s">
        <v>7</v>
      </c>
      <c r="AB56" s="10" t="s">
        <v>5</v>
      </c>
      <c r="AC56" s="8" t="s">
        <v>2</v>
      </c>
      <c r="AD56" s="9" t="s">
        <v>30</v>
      </c>
      <c r="AE56" s="10" t="s">
        <v>7</v>
      </c>
      <c r="AF56" s="10" t="s">
        <v>5</v>
      </c>
    </row>
    <row r="57" spans="1:32">
      <c r="B57" s="2">
        <f>SUM(B58:B70)</f>
        <v>0</v>
      </c>
      <c r="C57" s="1"/>
      <c r="D57" s="1"/>
      <c r="E57" s="1"/>
      <c r="F57" s="1"/>
      <c r="G57" s="4"/>
      <c r="H57" s="4"/>
      <c r="I57" s="14">
        <v>100</v>
      </c>
      <c r="J57" s="2">
        <f>SUM(J58:J70)</f>
        <v>0</v>
      </c>
      <c r="K57" s="5">
        <f>SQRT(L57)</f>
        <v>0</v>
      </c>
      <c r="L57" s="6">
        <f>SUM(L58:L70)</f>
        <v>0</v>
      </c>
      <c r="M57" s="16" t="s">
        <v>29</v>
      </c>
      <c r="N57" s="2">
        <f>SUM(N58:N70)</f>
        <v>0</v>
      </c>
      <c r="O57" s="5">
        <f>SQRT(P57)</f>
        <v>0</v>
      </c>
      <c r="P57" s="6">
        <f>SUM(P58:P70)</f>
        <v>0</v>
      </c>
      <c r="Q57" s="16" t="s">
        <v>28</v>
      </c>
      <c r="R57" s="2">
        <f>SUM(R58:R70)</f>
        <v>0</v>
      </c>
      <c r="S57" s="5">
        <f>SQRT(T57)</f>
        <v>0</v>
      </c>
      <c r="T57" s="6">
        <f>SUM(T58:T70)</f>
        <v>0</v>
      </c>
      <c r="U57" s="3" t="s">
        <v>8</v>
      </c>
      <c r="V57" s="2">
        <f>SUM(V58:V70)</f>
        <v>0</v>
      </c>
      <c r="W57" s="5">
        <f>SQRT(X57)</f>
        <v>0</v>
      </c>
      <c r="X57" s="6">
        <f>SUM(X58:X70)</f>
        <v>0</v>
      </c>
      <c r="Y57" s="3" t="s">
        <v>9</v>
      </c>
      <c r="Z57" s="2">
        <f>SUM(Z58:Z70)</f>
        <v>0</v>
      </c>
      <c r="AA57" s="5">
        <f>SQRT(AB57)</f>
        <v>0</v>
      </c>
      <c r="AB57" s="6">
        <f>SUM(AB58:AB70)</f>
        <v>0</v>
      </c>
      <c r="AC57" s="3" t="s">
        <v>10</v>
      </c>
      <c r="AD57" s="2">
        <f>SUM(AD58:AD70)</f>
        <v>0</v>
      </c>
      <c r="AE57" s="5">
        <f>SQRT(AF57)</f>
        <v>0</v>
      </c>
      <c r="AF57" s="6">
        <f>SUM(AF58:AF70)</f>
        <v>0</v>
      </c>
    </row>
    <row r="58" spans="1:32">
      <c r="A58">
        <v>-6</v>
      </c>
      <c r="B58" s="20"/>
      <c r="C58" s="1">
        <f t="shared" ref="C58:C70" si="45">B58/B$6*100</f>
        <v>0</v>
      </c>
      <c r="D58" s="20"/>
      <c r="E58" s="20"/>
      <c r="F58" s="20"/>
      <c r="G58" s="1">
        <f>F58/2-E58</f>
        <v>0</v>
      </c>
      <c r="H58" s="4"/>
      <c r="I58" s="12">
        <v>100</v>
      </c>
      <c r="J58" s="1">
        <f t="shared" ref="J58:J70" si="46">$B58*$D58/100*I58*6</f>
        <v>0</v>
      </c>
      <c r="K58" s="4"/>
      <c r="L58" s="4">
        <f>6*$B58/2*$F58*I58*I58</f>
        <v>0</v>
      </c>
      <c r="M58" s="13">
        <v>5</v>
      </c>
      <c r="N58" s="1">
        <f t="shared" ref="N58:N70" si="47">$B58*$D58/100*M58*6</f>
        <v>0</v>
      </c>
      <c r="O58" s="4"/>
      <c r="P58" s="4">
        <f>6*$B58/2*$F58*M58*M58</f>
        <v>0</v>
      </c>
      <c r="Q58" s="13">
        <v>25</v>
      </c>
      <c r="R58" s="1">
        <f t="shared" ref="R58:R70" si="48">$B58*$D58/100*Q58*6</f>
        <v>0</v>
      </c>
      <c r="S58" s="4"/>
      <c r="T58" s="4">
        <f>6*$B58/2*$F58*Q58*Q58</f>
        <v>0</v>
      </c>
      <c r="U58" s="13">
        <v>5</v>
      </c>
      <c r="V58" s="1">
        <f t="shared" ref="V58:V70" si="49">$B58*$D58/100*U58*6</f>
        <v>0</v>
      </c>
      <c r="W58" s="4"/>
      <c r="X58" s="4">
        <f>6*$B58/2*$F58*U58*U58</f>
        <v>0</v>
      </c>
      <c r="Y58" s="13">
        <v>10</v>
      </c>
      <c r="Z58" s="1">
        <f t="shared" ref="Z58:Z70" si="50">$B58*$D58/100*Y58*6</f>
        <v>0</v>
      </c>
      <c r="AA58" s="4"/>
      <c r="AB58" s="4">
        <f>6*$B58/2*$F58*Y58*Y58</f>
        <v>0</v>
      </c>
      <c r="AC58" s="13">
        <v>25</v>
      </c>
      <c r="AD58" s="1">
        <f t="shared" ref="AD58:AD70" si="51">$B58*$D58/100*AC58*6</f>
        <v>0</v>
      </c>
      <c r="AE58" s="4"/>
      <c r="AF58" s="4">
        <f>6*$B58/2*$F58*AC58*AC58</f>
        <v>0</v>
      </c>
    </row>
    <row r="59" spans="1:32">
      <c r="A59">
        <v>-5</v>
      </c>
      <c r="B59" s="20"/>
      <c r="C59" s="1">
        <f t="shared" si="45"/>
        <v>0</v>
      </c>
      <c r="D59" s="20"/>
      <c r="E59" s="20"/>
      <c r="F59" s="20"/>
      <c r="G59" s="1">
        <f t="shared" ref="G59:G70" si="52">F59/2-E59</f>
        <v>0</v>
      </c>
      <c r="H59" s="4"/>
      <c r="I59" s="12">
        <v>100</v>
      </c>
      <c r="J59" s="1">
        <f t="shared" si="46"/>
        <v>0</v>
      </c>
      <c r="K59" s="4"/>
      <c r="L59" s="4">
        <f t="shared" ref="L59:L70" si="53">6*$B59/2*$F59*I59*I59</f>
        <v>0</v>
      </c>
      <c r="M59" s="13">
        <v>5</v>
      </c>
      <c r="N59" s="1">
        <f t="shared" si="47"/>
        <v>0</v>
      </c>
      <c r="O59" s="4"/>
      <c r="P59" s="4">
        <f t="shared" ref="P59:P70" si="54">6*$B59/2*$F59*M59*M59</f>
        <v>0</v>
      </c>
      <c r="Q59" s="13">
        <v>25</v>
      </c>
      <c r="R59" s="1">
        <f t="shared" si="48"/>
        <v>0</v>
      </c>
      <c r="S59" s="4"/>
      <c r="T59" s="4">
        <f t="shared" ref="T59:T70" si="55">6*$B59/2*$F59*Q59*Q59</f>
        <v>0</v>
      </c>
      <c r="U59" s="13">
        <v>5</v>
      </c>
      <c r="V59" s="1">
        <f t="shared" si="49"/>
        <v>0</v>
      </c>
      <c r="W59" s="4"/>
      <c r="X59" s="4">
        <f t="shared" ref="X59:X70" si="56">6*$B59/2*$F59*U59*U59</f>
        <v>0</v>
      </c>
      <c r="Y59" s="13">
        <v>10</v>
      </c>
      <c r="Z59" s="1">
        <f t="shared" si="50"/>
        <v>0</v>
      </c>
      <c r="AA59" s="4"/>
      <c r="AB59" s="4">
        <f t="shared" ref="AB59:AB70" si="57">6*$B59/2*$F59*Y59*Y59</f>
        <v>0</v>
      </c>
      <c r="AC59" s="13">
        <v>25</v>
      </c>
      <c r="AD59" s="1">
        <f t="shared" si="51"/>
        <v>0</v>
      </c>
      <c r="AE59" s="4"/>
      <c r="AF59" s="4">
        <f t="shared" ref="AF59:AF70" si="58">6*$B59/2*$F59*AC59*AC59</f>
        <v>0</v>
      </c>
    </row>
    <row r="60" spans="1:32">
      <c r="A60">
        <v>-4</v>
      </c>
      <c r="B60" s="20"/>
      <c r="C60" s="1">
        <f t="shared" si="45"/>
        <v>0</v>
      </c>
      <c r="D60" s="20"/>
      <c r="E60" s="20"/>
      <c r="F60" s="20"/>
      <c r="G60" s="1">
        <f t="shared" si="52"/>
        <v>0</v>
      </c>
      <c r="H60" s="4"/>
      <c r="I60" s="12">
        <v>100</v>
      </c>
      <c r="J60" s="1">
        <f t="shared" si="46"/>
        <v>0</v>
      </c>
      <c r="K60" s="4"/>
      <c r="L60" s="4">
        <f t="shared" si="53"/>
        <v>0</v>
      </c>
      <c r="M60" s="13">
        <v>5</v>
      </c>
      <c r="N60" s="1">
        <f t="shared" si="47"/>
        <v>0</v>
      </c>
      <c r="O60" s="4"/>
      <c r="P60" s="4">
        <f t="shared" si="54"/>
        <v>0</v>
      </c>
      <c r="Q60" s="13">
        <v>25</v>
      </c>
      <c r="R60" s="1">
        <f t="shared" si="48"/>
        <v>0</v>
      </c>
      <c r="S60" s="4"/>
      <c r="T60" s="4">
        <f t="shared" si="55"/>
        <v>0</v>
      </c>
      <c r="U60" s="13">
        <v>5</v>
      </c>
      <c r="V60" s="1">
        <f t="shared" si="49"/>
        <v>0</v>
      </c>
      <c r="W60" s="4"/>
      <c r="X60" s="4">
        <f t="shared" si="56"/>
        <v>0</v>
      </c>
      <c r="Y60" s="13">
        <v>10</v>
      </c>
      <c r="Z60" s="1">
        <f t="shared" si="50"/>
        <v>0</v>
      </c>
      <c r="AA60" s="4"/>
      <c r="AB60" s="4">
        <f t="shared" si="57"/>
        <v>0</v>
      </c>
      <c r="AC60" s="13">
        <v>25</v>
      </c>
      <c r="AD60" s="1">
        <f t="shared" si="51"/>
        <v>0</v>
      </c>
      <c r="AE60" s="4"/>
      <c r="AF60" s="4">
        <f t="shared" si="58"/>
        <v>0</v>
      </c>
    </row>
    <row r="61" spans="1:32">
      <c r="A61">
        <v>-3</v>
      </c>
      <c r="B61" s="20"/>
      <c r="C61" s="1">
        <f t="shared" si="45"/>
        <v>0</v>
      </c>
      <c r="D61" s="20"/>
      <c r="E61" s="20"/>
      <c r="F61" s="20"/>
      <c r="G61" s="1">
        <f t="shared" si="52"/>
        <v>0</v>
      </c>
      <c r="H61" s="4"/>
      <c r="I61" s="12">
        <v>100</v>
      </c>
      <c r="J61" s="1">
        <f t="shared" si="46"/>
        <v>0</v>
      </c>
      <c r="K61" s="4"/>
      <c r="L61" s="4">
        <f t="shared" si="53"/>
        <v>0</v>
      </c>
      <c r="M61" s="13">
        <v>5</v>
      </c>
      <c r="N61" s="1">
        <f t="shared" si="47"/>
        <v>0</v>
      </c>
      <c r="O61" s="4"/>
      <c r="P61" s="4">
        <f t="shared" si="54"/>
        <v>0</v>
      </c>
      <c r="Q61" s="13">
        <v>25</v>
      </c>
      <c r="R61" s="1">
        <f t="shared" si="48"/>
        <v>0</v>
      </c>
      <c r="S61" s="4"/>
      <c r="T61" s="4">
        <f t="shared" si="55"/>
        <v>0</v>
      </c>
      <c r="U61" s="13">
        <v>5</v>
      </c>
      <c r="V61" s="1">
        <f t="shared" si="49"/>
        <v>0</v>
      </c>
      <c r="W61" s="4"/>
      <c r="X61" s="4">
        <f t="shared" si="56"/>
        <v>0</v>
      </c>
      <c r="Y61" s="13">
        <v>10</v>
      </c>
      <c r="Z61" s="1">
        <f t="shared" si="50"/>
        <v>0</v>
      </c>
      <c r="AA61" s="4"/>
      <c r="AB61" s="4">
        <f t="shared" si="57"/>
        <v>0</v>
      </c>
      <c r="AC61" s="13">
        <v>25</v>
      </c>
      <c r="AD61" s="1">
        <f t="shared" si="51"/>
        <v>0</v>
      </c>
      <c r="AE61" s="4"/>
      <c r="AF61" s="4">
        <f t="shared" si="58"/>
        <v>0</v>
      </c>
    </row>
    <row r="62" spans="1:32">
      <c r="A62">
        <v>-2</v>
      </c>
      <c r="B62" s="20"/>
      <c r="C62" s="1">
        <f t="shared" si="45"/>
        <v>0</v>
      </c>
      <c r="D62" s="20"/>
      <c r="E62" s="20"/>
      <c r="F62" s="20"/>
      <c r="G62" s="1">
        <f t="shared" si="52"/>
        <v>0</v>
      </c>
      <c r="H62" s="4"/>
      <c r="I62" s="12">
        <v>100</v>
      </c>
      <c r="J62" s="1">
        <f t="shared" si="46"/>
        <v>0</v>
      </c>
      <c r="K62" s="4"/>
      <c r="L62" s="4">
        <f t="shared" si="53"/>
        <v>0</v>
      </c>
      <c r="M62" s="13">
        <v>5</v>
      </c>
      <c r="N62" s="1">
        <f t="shared" si="47"/>
        <v>0</v>
      </c>
      <c r="O62" s="4"/>
      <c r="P62" s="4">
        <f t="shared" si="54"/>
        <v>0</v>
      </c>
      <c r="Q62" s="13">
        <v>25</v>
      </c>
      <c r="R62" s="1">
        <f t="shared" si="48"/>
        <v>0</v>
      </c>
      <c r="S62" s="4"/>
      <c r="T62" s="4">
        <f t="shared" si="55"/>
        <v>0</v>
      </c>
      <c r="U62" s="13">
        <v>5</v>
      </c>
      <c r="V62" s="1">
        <f t="shared" si="49"/>
        <v>0</v>
      </c>
      <c r="W62" s="4"/>
      <c r="X62" s="4">
        <f t="shared" si="56"/>
        <v>0</v>
      </c>
      <c r="Y62" s="13">
        <v>10</v>
      </c>
      <c r="Z62" s="1">
        <f t="shared" si="50"/>
        <v>0</v>
      </c>
      <c r="AA62" s="4"/>
      <c r="AB62" s="4">
        <f t="shared" si="57"/>
        <v>0</v>
      </c>
      <c r="AC62" s="13">
        <v>25</v>
      </c>
      <c r="AD62" s="1">
        <f t="shared" si="51"/>
        <v>0</v>
      </c>
      <c r="AE62" s="4"/>
      <c r="AF62" s="4">
        <f t="shared" si="58"/>
        <v>0</v>
      </c>
    </row>
    <row r="63" spans="1:32">
      <c r="A63">
        <v>-1</v>
      </c>
      <c r="B63" s="20"/>
      <c r="C63" s="1">
        <f t="shared" si="45"/>
        <v>0</v>
      </c>
      <c r="D63" s="20"/>
      <c r="E63" s="20"/>
      <c r="F63" s="20"/>
      <c r="G63" s="1">
        <f t="shared" si="52"/>
        <v>0</v>
      </c>
      <c r="H63" s="4"/>
      <c r="I63" s="12">
        <v>100</v>
      </c>
      <c r="J63" s="1">
        <f t="shared" si="46"/>
        <v>0</v>
      </c>
      <c r="K63" s="4"/>
      <c r="L63" s="4">
        <f t="shared" si="53"/>
        <v>0</v>
      </c>
      <c r="M63" s="13">
        <v>5</v>
      </c>
      <c r="N63" s="1">
        <f t="shared" si="47"/>
        <v>0</v>
      </c>
      <c r="O63" s="4"/>
      <c r="P63" s="4">
        <f t="shared" si="54"/>
        <v>0</v>
      </c>
      <c r="Q63" s="13">
        <v>25</v>
      </c>
      <c r="R63" s="1">
        <f t="shared" si="48"/>
        <v>0</v>
      </c>
      <c r="S63" s="4"/>
      <c r="T63" s="4">
        <f t="shared" si="55"/>
        <v>0</v>
      </c>
      <c r="U63" s="13">
        <v>5</v>
      </c>
      <c r="V63" s="1">
        <f t="shared" si="49"/>
        <v>0</v>
      </c>
      <c r="W63" s="4"/>
      <c r="X63" s="4">
        <f t="shared" si="56"/>
        <v>0</v>
      </c>
      <c r="Y63" s="13">
        <v>10</v>
      </c>
      <c r="Z63" s="1">
        <f t="shared" si="50"/>
        <v>0</v>
      </c>
      <c r="AA63" s="4"/>
      <c r="AB63" s="4">
        <f t="shared" si="57"/>
        <v>0</v>
      </c>
      <c r="AC63" s="13">
        <v>25</v>
      </c>
      <c r="AD63" s="1">
        <f t="shared" si="51"/>
        <v>0</v>
      </c>
      <c r="AE63" s="4"/>
      <c r="AF63" s="4">
        <f t="shared" si="58"/>
        <v>0</v>
      </c>
    </row>
    <row r="64" spans="1:32">
      <c r="A64">
        <v>0</v>
      </c>
      <c r="B64" s="20"/>
      <c r="C64" s="1">
        <f t="shared" si="45"/>
        <v>0</v>
      </c>
      <c r="D64" s="21"/>
      <c r="E64" s="20"/>
      <c r="F64" s="20"/>
      <c r="G64" s="1">
        <f t="shared" si="52"/>
        <v>0</v>
      </c>
      <c r="H64" s="4" t="e">
        <f t="shared" ref="H64:H70" si="59">$A$2/100*D64/(E64+G64)</f>
        <v>#DIV/0!</v>
      </c>
      <c r="I64" s="12">
        <v>100</v>
      </c>
      <c r="J64" s="1">
        <f t="shared" si="46"/>
        <v>0</v>
      </c>
      <c r="K64" s="4"/>
      <c r="L64" s="4">
        <f t="shared" si="53"/>
        <v>0</v>
      </c>
      <c r="M64" s="13">
        <v>15</v>
      </c>
      <c r="N64" s="1">
        <f t="shared" si="47"/>
        <v>0</v>
      </c>
      <c r="O64" s="4"/>
      <c r="P64" s="4">
        <f t="shared" si="54"/>
        <v>0</v>
      </c>
      <c r="Q64" s="13">
        <v>25</v>
      </c>
      <c r="R64" s="1">
        <f t="shared" si="48"/>
        <v>0</v>
      </c>
      <c r="S64" s="4"/>
      <c r="T64" s="4">
        <f t="shared" si="55"/>
        <v>0</v>
      </c>
      <c r="U64" s="13">
        <v>15</v>
      </c>
      <c r="V64" s="1">
        <f t="shared" si="49"/>
        <v>0</v>
      </c>
      <c r="W64" s="4"/>
      <c r="X64" s="4">
        <f t="shared" si="56"/>
        <v>0</v>
      </c>
      <c r="Y64" s="13">
        <v>15</v>
      </c>
      <c r="Z64" s="1">
        <f t="shared" si="50"/>
        <v>0</v>
      </c>
      <c r="AA64" s="4"/>
      <c r="AB64" s="4">
        <f t="shared" si="57"/>
        <v>0</v>
      </c>
      <c r="AC64" s="13">
        <v>25</v>
      </c>
      <c r="AD64" s="1">
        <f t="shared" si="51"/>
        <v>0</v>
      </c>
      <c r="AE64" s="4"/>
      <c r="AF64" s="4">
        <f t="shared" si="58"/>
        <v>0</v>
      </c>
    </row>
    <row r="65" spans="1:32">
      <c r="A65">
        <v>1</v>
      </c>
      <c r="B65" s="20"/>
      <c r="C65" s="1">
        <f t="shared" si="45"/>
        <v>0</v>
      </c>
      <c r="D65" s="20"/>
      <c r="E65" s="20"/>
      <c r="F65" s="20"/>
      <c r="G65" s="1">
        <f t="shared" si="52"/>
        <v>0</v>
      </c>
      <c r="H65" s="4" t="e">
        <f t="shared" si="59"/>
        <v>#DIV/0!</v>
      </c>
      <c r="I65" s="12">
        <v>100</v>
      </c>
      <c r="J65" s="1">
        <f t="shared" si="46"/>
        <v>0</v>
      </c>
      <c r="K65" s="4"/>
      <c r="L65" s="4">
        <f t="shared" si="53"/>
        <v>0</v>
      </c>
      <c r="M65" s="13">
        <v>20</v>
      </c>
      <c r="N65" s="1">
        <f t="shared" si="47"/>
        <v>0</v>
      </c>
      <c r="O65" s="4"/>
      <c r="P65" s="4">
        <f t="shared" si="54"/>
        <v>0</v>
      </c>
      <c r="Q65" s="13">
        <v>75</v>
      </c>
      <c r="R65" s="1">
        <f t="shared" si="48"/>
        <v>0</v>
      </c>
      <c r="S65" s="4"/>
      <c r="T65" s="4">
        <f t="shared" si="55"/>
        <v>0</v>
      </c>
      <c r="U65" s="13">
        <v>75</v>
      </c>
      <c r="V65" s="1">
        <f t="shared" si="49"/>
        <v>0</v>
      </c>
      <c r="W65" s="4"/>
      <c r="X65" s="4">
        <f t="shared" si="56"/>
        <v>0</v>
      </c>
      <c r="Y65" s="13">
        <v>75</v>
      </c>
      <c r="Z65" s="1">
        <f t="shared" si="50"/>
        <v>0</v>
      </c>
      <c r="AA65" s="4"/>
      <c r="AB65" s="4">
        <f t="shared" si="57"/>
        <v>0</v>
      </c>
      <c r="AC65" s="13">
        <v>75</v>
      </c>
      <c r="AD65" s="1">
        <f t="shared" si="51"/>
        <v>0</v>
      </c>
      <c r="AE65" s="4"/>
      <c r="AF65" s="4">
        <f t="shared" si="58"/>
        <v>0</v>
      </c>
    </row>
    <row r="66" spans="1:32">
      <c r="A66">
        <v>2</v>
      </c>
      <c r="B66" s="20"/>
      <c r="C66" s="1">
        <f t="shared" si="45"/>
        <v>0</v>
      </c>
      <c r="D66" s="20"/>
      <c r="E66" s="20"/>
      <c r="F66" s="20"/>
      <c r="G66" s="1">
        <f t="shared" si="52"/>
        <v>0</v>
      </c>
      <c r="H66" s="4" t="e">
        <f t="shared" si="59"/>
        <v>#DIV/0!</v>
      </c>
      <c r="I66" s="12">
        <v>100</v>
      </c>
      <c r="J66" s="1">
        <f t="shared" si="46"/>
        <v>0</v>
      </c>
      <c r="K66" s="4"/>
      <c r="L66" s="4">
        <f t="shared" si="53"/>
        <v>0</v>
      </c>
      <c r="M66" s="13">
        <v>20</v>
      </c>
      <c r="N66" s="1">
        <f t="shared" si="47"/>
        <v>0</v>
      </c>
      <c r="O66" s="4"/>
      <c r="P66" s="4">
        <f t="shared" si="54"/>
        <v>0</v>
      </c>
      <c r="Q66" s="13">
        <v>100</v>
      </c>
      <c r="R66" s="1">
        <f t="shared" si="48"/>
        <v>0</v>
      </c>
      <c r="S66" s="4"/>
      <c r="T66" s="4">
        <f t="shared" si="55"/>
        <v>0</v>
      </c>
      <c r="U66" s="13">
        <v>100</v>
      </c>
      <c r="V66" s="1">
        <f t="shared" si="49"/>
        <v>0</v>
      </c>
      <c r="W66" s="4"/>
      <c r="X66" s="4">
        <f t="shared" si="56"/>
        <v>0</v>
      </c>
      <c r="Y66" s="13">
        <v>100</v>
      </c>
      <c r="Z66" s="1">
        <f t="shared" si="50"/>
        <v>0</v>
      </c>
      <c r="AA66" s="4"/>
      <c r="AB66" s="4">
        <f t="shared" si="57"/>
        <v>0</v>
      </c>
      <c r="AC66" s="13">
        <v>100</v>
      </c>
      <c r="AD66" s="1">
        <f t="shared" si="51"/>
        <v>0</v>
      </c>
      <c r="AE66" s="4"/>
      <c r="AF66" s="4">
        <f t="shared" si="58"/>
        <v>0</v>
      </c>
    </row>
    <row r="67" spans="1:32">
      <c r="A67">
        <v>3</v>
      </c>
      <c r="B67" s="20"/>
      <c r="C67" s="1">
        <f t="shared" si="45"/>
        <v>0</v>
      </c>
      <c r="D67" s="20"/>
      <c r="E67" s="20"/>
      <c r="F67" s="20"/>
      <c r="G67" s="1">
        <f t="shared" si="52"/>
        <v>0</v>
      </c>
      <c r="H67" s="4" t="e">
        <f t="shared" si="59"/>
        <v>#DIV/0!</v>
      </c>
      <c r="I67" s="12">
        <v>100</v>
      </c>
      <c r="J67" s="1">
        <f t="shared" si="46"/>
        <v>0</v>
      </c>
      <c r="K67" s="4"/>
      <c r="L67" s="4">
        <f t="shared" si="53"/>
        <v>0</v>
      </c>
      <c r="M67" s="13">
        <v>20</v>
      </c>
      <c r="N67" s="1">
        <f t="shared" si="47"/>
        <v>0</v>
      </c>
      <c r="O67" s="4"/>
      <c r="P67" s="4">
        <f t="shared" si="54"/>
        <v>0</v>
      </c>
      <c r="Q67" s="13">
        <v>100</v>
      </c>
      <c r="R67" s="1">
        <f t="shared" si="48"/>
        <v>0</v>
      </c>
      <c r="S67" s="4"/>
      <c r="T67" s="4">
        <f t="shared" si="55"/>
        <v>0</v>
      </c>
      <c r="U67" s="13">
        <v>100</v>
      </c>
      <c r="V67" s="1">
        <f t="shared" si="49"/>
        <v>0</v>
      </c>
      <c r="W67" s="4"/>
      <c r="X67" s="4">
        <f t="shared" si="56"/>
        <v>0</v>
      </c>
      <c r="Y67" s="13">
        <v>150</v>
      </c>
      <c r="Z67" s="1">
        <f t="shared" si="50"/>
        <v>0</v>
      </c>
      <c r="AA67" s="4"/>
      <c r="AB67" s="4">
        <f t="shared" si="57"/>
        <v>0</v>
      </c>
      <c r="AC67" s="13">
        <v>150</v>
      </c>
      <c r="AD67" s="1">
        <f t="shared" si="51"/>
        <v>0</v>
      </c>
      <c r="AE67" s="4"/>
      <c r="AF67" s="4">
        <f t="shared" si="58"/>
        <v>0</v>
      </c>
    </row>
    <row r="68" spans="1:32">
      <c r="A68">
        <v>4</v>
      </c>
      <c r="B68" s="20"/>
      <c r="C68" s="1">
        <f t="shared" si="45"/>
        <v>0</v>
      </c>
      <c r="D68" s="20"/>
      <c r="E68" s="20"/>
      <c r="F68" s="20"/>
      <c r="G68" s="1">
        <f t="shared" si="52"/>
        <v>0</v>
      </c>
      <c r="H68" s="4" t="e">
        <f t="shared" si="59"/>
        <v>#DIV/0!</v>
      </c>
      <c r="I68" s="12">
        <v>100</v>
      </c>
      <c r="J68" s="1">
        <f t="shared" si="46"/>
        <v>0</v>
      </c>
      <c r="K68" s="4"/>
      <c r="L68" s="4">
        <f t="shared" si="53"/>
        <v>0</v>
      </c>
      <c r="M68" s="13">
        <v>20</v>
      </c>
      <c r="N68" s="1">
        <f t="shared" si="47"/>
        <v>0</v>
      </c>
      <c r="O68" s="4"/>
      <c r="P68" s="4">
        <f t="shared" si="54"/>
        <v>0</v>
      </c>
      <c r="Q68" s="13">
        <v>100</v>
      </c>
      <c r="R68" s="1">
        <f t="shared" si="48"/>
        <v>0</v>
      </c>
      <c r="S68" s="4"/>
      <c r="T68" s="4">
        <f t="shared" si="55"/>
        <v>0</v>
      </c>
      <c r="U68" s="13">
        <v>100</v>
      </c>
      <c r="V68" s="1">
        <f t="shared" si="49"/>
        <v>0</v>
      </c>
      <c r="W68" s="4"/>
      <c r="X68" s="4">
        <f t="shared" si="56"/>
        <v>0</v>
      </c>
      <c r="Y68" s="13">
        <v>200</v>
      </c>
      <c r="Z68" s="1">
        <f t="shared" si="50"/>
        <v>0</v>
      </c>
      <c r="AA68" s="4"/>
      <c r="AB68" s="4">
        <f t="shared" si="57"/>
        <v>0</v>
      </c>
      <c r="AC68" s="13">
        <v>200</v>
      </c>
      <c r="AD68" s="1">
        <f t="shared" si="51"/>
        <v>0</v>
      </c>
      <c r="AE68" s="4"/>
      <c r="AF68" s="4">
        <f t="shared" si="58"/>
        <v>0</v>
      </c>
    </row>
    <row r="69" spans="1:32">
      <c r="A69">
        <v>5</v>
      </c>
      <c r="B69" s="20"/>
      <c r="C69" s="1">
        <f t="shared" si="45"/>
        <v>0</v>
      </c>
      <c r="D69" s="20"/>
      <c r="E69" s="20"/>
      <c r="F69" s="20"/>
      <c r="G69" s="1">
        <f t="shared" si="52"/>
        <v>0</v>
      </c>
      <c r="H69" s="4" t="e">
        <f t="shared" si="59"/>
        <v>#DIV/0!</v>
      </c>
      <c r="I69" s="12">
        <v>100</v>
      </c>
      <c r="J69" s="1">
        <f t="shared" si="46"/>
        <v>0</v>
      </c>
      <c r="K69" s="4"/>
      <c r="L69" s="4">
        <f t="shared" si="53"/>
        <v>0</v>
      </c>
      <c r="M69" s="13">
        <v>20</v>
      </c>
      <c r="N69" s="1">
        <f t="shared" si="47"/>
        <v>0</v>
      </c>
      <c r="O69" s="4"/>
      <c r="P69" s="4">
        <f t="shared" si="54"/>
        <v>0</v>
      </c>
      <c r="Q69" s="13">
        <v>100</v>
      </c>
      <c r="R69" s="1">
        <f t="shared" si="48"/>
        <v>0</v>
      </c>
      <c r="S69" s="4"/>
      <c r="T69" s="4">
        <f t="shared" si="55"/>
        <v>0</v>
      </c>
      <c r="U69" s="13">
        <v>100</v>
      </c>
      <c r="V69" s="1">
        <f t="shared" si="49"/>
        <v>0</v>
      </c>
      <c r="W69" s="4"/>
      <c r="X69" s="4">
        <f t="shared" si="56"/>
        <v>0</v>
      </c>
      <c r="Y69" s="13">
        <v>200</v>
      </c>
      <c r="Z69" s="1">
        <f t="shared" si="50"/>
        <v>0</v>
      </c>
      <c r="AA69" s="4"/>
      <c r="AB69" s="4">
        <f t="shared" si="57"/>
        <v>0</v>
      </c>
      <c r="AC69" s="13">
        <v>225</v>
      </c>
      <c r="AD69" s="1">
        <f t="shared" si="51"/>
        <v>0</v>
      </c>
      <c r="AE69" s="4"/>
      <c r="AF69" s="4">
        <f t="shared" si="58"/>
        <v>0</v>
      </c>
    </row>
    <row r="70" spans="1:32">
      <c r="A70">
        <v>6</v>
      </c>
      <c r="B70" s="20"/>
      <c r="C70" s="1">
        <f t="shared" si="45"/>
        <v>0</v>
      </c>
      <c r="D70" s="20"/>
      <c r="E70" s="20"/>
      <c r="F70" s="20"/>
      <c r="G70" s="1">
        <f t="shared" si="52"/>
        <v>0</v>
      </c>
      <c r="H70" s="4" t="e">
        <f t="shared" si="59"/>
        <v>#DIV/0!</v>
      </c>
      <c r="I70" s="12">
        <v>100</v>
      </c>
      <c r="J70" s="1">
        <f t="shared" si="46"/>
        <v>0</v>
      </c>
      <c r="K70" s="4"/>
      <c r="L70" s="4">
        <f t="shared" si="53"/>
        <v>0</v>
      </c>
      <c r="M70" s="13">
        <v>20</v>
      </c>
      <c r="N70" s="1">
        <f t="shared" si="47"/>
        <v>0</v>
      </c>
      <c r="O70" s="4"/>
      <c r="P70" s="4">
        <f t="shared" si="54"/>
        <v>0</v>
      </c>
      <c r="Q70" s="13">
        <v>100</v>
      </c>
      <c r="R70" s="1">
        <f t="shared" si="48"/>
        <v>0</v>
      </c>
      <c r="S70" s="4"/>
      <c r="T70" s="4">
        <f t="shared" si="55"/>
        <v>0</v>
      </c>
      <c r="U70" s="13">
        <v>100</v>
      </c>
      <c r="V70" s="1">
        <f t="shared" si="49"/>
        <v>0</v>
      </c>
      <c r="W70" s="4"/>
      <c r="X70" s="4">
        <f t="shared" si="56"/>
        <v>0</v>
      </c>
      <c r="Y70" s="13">
        <v>200</v>
      </c>
      <c r="Z70" s="1">
        <f t="shared" si="50"/>
        <v>0</v>
      </c>
      <c r="AA70" s="4"/>
      <c r="AB70" s="4">
        <f t="shared" si="57"/>
        <v>0</v>
      </c>
      <c r="AC70" s="13">
        <v>250</v>
      </c>
      <c r="AD70" s="1">
        <f t="shared" si="51"/>
        <v>0</v>
      </c>
      <c r="AE70" s="4"/>
      <c r="AF70" s="4">
        <f t="shared" si="58"/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"/>
  <sheetViews>
    <sheetView tabSelected="1" topLeftCell="A72" workbookViewId="0">
      <selection activeCell="H99" sqref="H99"/>
    </sheetView>
  </sheetViews>
  <sheetFormatPr defaultRowHeight="12.75"/>
  <cols>
    <col min="1" max="1" width="27" customWidth="1"/>
    <col min="3" max="3" width="9.7109375" customWidth="1"/>
    <col min="6" max="6" width="7.28515625" customWidth="1"/>
    <col min="7" max="7" width="3.42578125" customWidth="1"/>
    <col min="10" max="10" width="2.7109375" customWidth="1"/>
    <col min="13" max="13" width="3.42578125" customWidth="1"/>
    <col min="257" max="257" width="27" customWidth="1"/>
    <col min="259" max="259" width="9.7109375" customWidth="1"/>
    <col min="262" max="262" width="7.28515625" customWidth="1"/>
    <col min="263" max="263" width="3.42578125" customWidth="1"/>
    <col min="266" max="266" width="2.7109375" customWidth="1"/>
    <col min="269" max="269" width="3.42578125" customWidth="1"/>
    <col min="513" max="513" width="27" customWidth="1"/>
    <col min="515" max="515" width="9.7109375" customWidth="1"/>
    <col min="518" max="518" width="7.28515625" customWidth="1"/>
    <col min="519" max="519" width="3.42578125" customWidth="1"/>
    <col min="522" max="522" width="2.7109375" customWidth="1"/>
    <col min="525" max="525" width="3.42578125" customWidth="1"/>
    <col min="769" max="769" width="27" customWidth="1"/>
    <col min="771" max="771" width="9.7109375" customWidth="1"/>
    <col min="774" max="774" width="7.28515625" customWidth="1"/>
    <col min="775" max="775" width="3.42578125" customWidth="1"/>
    <col min="778" max="778" width="2.7109375" customWidth="1"/>
    <col min="781" max="781" width="3.42578125" customWidth="1"/>
    <col min="1025" max="1025" width="27" customWidth="1"/>
    <col min="1027" max="1027" width="9.7109375" customWidth="1"/>
    <col min="1030" max="1030" width="7.28515625" customWidth="1"/>
    <col min="1031" max="1031" width="3.42578125" customWidth="1"/>
    <col min="1034" max="1034" width="2.7109375" customWidth="1"/>
    <col min="1037" max="1037" width="3.42578125" customWidth="1"/>
    <col min="1281" max="1281" width="27" customWidth="1"/>
    <col min="1283" max="1283" width="9.7109375" customWidth="1"/>
    <col min="1286" max="1286" width="7.28515625" customWidth="1"/>
    <col min="1287" max="1287" width="3.42578125" customWidth="1"/>
    <col min="1290" max="1290" width="2.7109375" customWidth="1"/>
    <col min="1293" max="1293" width="3.42578125" customWidth="1"/>
    <col min="1537" max="1537" width="27" customWidth="1"/>
    <col min="1539" max="1539" width="9.7109375" customWidth="1"/>
    <col min="1542" max="1542" width="7.28515625" customWidth="1"/>
    <col min="1543" max="1543" width="3.42578125" customWidth="1"/>
    <col min="1546" max="1546" width="2.7109375" customWidth="1"/>
    <col min="1549" max="1549" width="3.42578125" customWidth="1"/>
    <col min="1793" max="1793" width="27" customWidth="1"/>
    <col min="1795" max="1795" width="9.7109375" customWidth="1"/>
    <col min="1798" max="1798" width="7.28515625" customWidth="1"/>
    <col min="1799" max="1799" width="3.42578125" customWidth="1"/>
    <col min="1802" max="1802" width="2.7109375" customWidth="1"/>
    <col min="1805" max="1805" width="3.42578125" customWidth="1"/>
    <col min="2049" max="2049" width="27" customWidth="1"/>
    <col min="2051" max="2051" width="9.7109375" customWidth="1"/>
    <col min="2054" max="2054" width="7.28515625" customWidth="1"/>
    <col min="2055" max="2055" width="3.42578125" customWidth="1"/>
    <col min="2058" max="2058" width="2.7109375" customWidth="1"/>
    <col min="2061" max="2061" width="3.42578125" customWidth="1"/>
    <col min="2305" max="2305" width="27" customWidth="1"/>
    <col min="2307" max="2307" width="9.7109375" customWidth="1"/>
    <col min="2310" max="2310" width="7.28515625" customWidth="1"/>
    <col min="2311" max="2311" width="3.42578125" customWidth="1"/>
    <col min="2314" max="2314" width="2.7109375" customWidth="1"/>
    <col min="2317" max="2317" width="3.42578125" customWidth="1"/>
    <col min="2561" max="2561" width="27" customWidth="1"/>
    <col min="2563" max="2563" width="9.7109375" customWidth="1"/>
    <col min="2566" max="2566" width="7.28515625" customWidth="1"/>
    <col min="2567" max="2567" width="3.42578125" customWidth="1"/>
    <col min="2570" max="2570" width="2.7109375" customWidth="1"/>
    <col min="2573" max="2573" width="3.42578125" customWidth="1"/>
    <col min="2817" max="2817" width="27" customWidth="1"/>
    <col min="2819" max="2819" width="9.7109375" customWidth="1"/>
    <col min="2822" max="2822" width="7.28515625" customWidth="1"/>
    <col min="2823" max="2823" width="3.42578125" customWidth="1"/>
    <col min="2826" max="2826" width="2.7109375" customWidth="1"/>
    <col min="2829" max="2829" width="3.42578125" customWidth="1"/>
    <col min="3073" max="3073" width="27" customWidth="1"/>
    <col min="3075" max="3075" width="9.7109375" customWidth="1"/>
    <col min="3078" max="3078" width="7.28515625" customWidth="1"/>
    <col min="3079" max="3079" width="3.42578125" customWidth="1"/>
    <col min="3082" max="3082" width="2.7109375" customWidth="1"/>
    <col min="3085" max="3085" width="3.42578125" customWidth="1"/>
    <col min="3329" max="3329" width="27" customWidth="1"/>
    <col min="3331" max="3331" width="9.7109375" customWidth="1"/>
    <col min="3334" max="3334" width="7.28515625" customWidth="1"/>
    <col min="3335" max="3335" width="3.42578125" customWidth="1"/>
    <col min="3338" max="3338" width="2.7109375" customWidth="1"/>
    <col min="3341" max="3341" width="3.42578125" customWidth="1"/>
    <col min="3585" max="3585" width="27" customWidth="1"/>
    <col min="3587" max="3587" width="9.7109375" customWidth="1"/>
    <col min="3590" max="3590" width="7.28515625" customWidth="1"/>
    <col min="3591" max="3591" width="3.42578125" customWidth="1"/>
    <col min="3594" max="3594" width="2.7109375" customWidth="1"/>
    <col min="3597" max="3597" width="3.42578125" customWidth="1"/>
    <col min="3841" max="3841" width="27" customWidth="1"/>
    <col min="3843" max="3843" width="9.7109375" customWidth="1"/>
    <col min="3846" max="3846" width="7.28515625" customWidth="1"/>
    <col min="3847" max="3847" width="3.42578125" customWidth="1"/>
    <col min="3850" max="3850" width="2.7109375" customWidth="1"/>
    <col min="3853" max="3853" width="3.42578125" customWidth="1"/>
    <col min="4097" max="4097" width="27" customWidth="1"/>
    <col min="4099" max="4099" width="9.7109375" customWidth="1"/>
    <col min="4102" max="4102" width="7.28515625" customWidth="1"/>
    <col min="4103" max="4103" width="3.42578125" customWidth="1"/>
    <col min="4106" max="4106" width="2.7109375" customWidth="1"/>
    <col min="4109" max="4109" width="3.42578125" customWidth="1"/>
    <col min="4353" max="4353" width="27" customWidth="1"/>
    <col min="4355" max="4355" width="9.7109375" customWidth="1"/>
    <col min="4358" max="4358" width="7.28515625" customWidth="1"/>
    <col min="4359" max="4359" width="3.42578125" customWidth="1"/>
    <col min="4362" max="4362" width="2.7109375" customWidth="1"/>
    <col min="4365" max="4365" width="3.42578125" customWidth="1"/>
    <col min="4609" max="4609" width="27" customWidth="1"/>
    <col min="4611" max="4611" width="9.7109375" customWidth="1"/>
    <col min="4614" max="4614" width="7.28515625" customWidth="1"/>
    <col min="4615" max="4615" width="3.42578125" customWidth="1"/>
    <col min="4618" max="4618" width="2.7109375" customWidth="1"/>
    <col min="4621" max="4621" width="3.42578125" customWidth="1"/>
    <col min="4865" max="4865" width="27" customWidth="1"/>
    <col min="4867" max="4867" width="9.7109375" customWidth="1"/>
    <col min="4870" max="4870" width="7.28515625" customWidth="1"/>
    <col min="4871" max="4871" width="3.42578125" customWidth="1"/>
    <col min="4874" max="4874" width="2.7109375" customWidth="1"/>
    <col min="4877" max="4877" width="3.42578125" customWidth="1"/>
    <col min="5121" max="5121" width="27" customWidth="1"/>
    <col min="5123" max="5123" width="9.7109375" customWidth="1"/>
    <col min="5126" max="5126" width="7.28515625" customWidth="1"/>
    <col min="5127" max="5127" width="3.42578125" customWidth="1"/>
    <col min="5130" max="5130" width="2.7109375" customWidth="1"/>
    <col min="5133" max="5133" width="3.42578125" customWidth="1"/>
    <col min="5377" max="5377" width="27" customWidth="1"/>
    <col min="5379" max="5379" width="9.7109375" customWidth="1"/>
    <col min="5382" max="5382" width="7.28515625" customWidth="1"/>
    <col min="5383" max="5383" width="3.42578125" customWidth="1"/>
    <col min="5386" max="5386" width="2.7109375" customWidth="1"/>
    <col min="5389" max="5389" width="3.42578125" customWidth="1"/>
    <col min="5633" max="5633" width="27" customWidth="1"/>
    <col min="5635" max="5635" width="9.7109375" customWidth="1"/>
    <col min="5638" max="5638" width="7.28515625" customWidth="1"/>
    <col min="5639" max="5639" width="3.42578125" customWidth="1"/>
    <col min="5642" max="5642" width="2.7109375" customWidth="1"/>
    <col min="5645" max="5645" width="3.42578125" customWidth="1"/>
    <col min="5889" max="5889" width="27" customWidth="1"/>
    <col min="5891" max="5891" width="9.7109375" customWidth="1"/>
    <col min="5894" max="5894" width="7.28515625" customWidth="1"/>
    <col min="5895" max="5895" width="3.42578125" customWidth="1"/>
    <col min="5898" max="5898" width="2.7109375" customWidth="1"/>
    <col min="5901" max="5901" width="3.42578125" customWidth="1"/>
    <col min="6145" max="6145" width="27" customWidth="1"/>
    <col min="6147" max="6147" width="9.7109375" customWidth="1"/>
    <col min="6150" max="6150" width="7.28515625" customWidth="1"/>
    <col min="6151" max="6151" width="3.42578125" customWidth="1"/>
    <col min="6154" max="6154" width="2.7109375" customWidth="1"/>
    <col min="6157" max="6157" width="3.42578125" customWidth="1"/>
    <col min="6401" max="6401" width="27" customWidth="1"/>
    <col min="6403" max="6403" width="9.7109375" customWidth="1"/>
    <col min="6406" max="6406" width="7.28515625" customWidth="1"/>
    <col min="6407" max="6407" width="3.42578125" customWidth="1"/>
    <col min="6410" max="6410" width="2.7109375" customWidth="1"/>
    <col min="6413" max="6413" width="3.42578125" customWidth="1"/>
    <col min="6657" max="6657" width="27" customWidth="1"/>
    <col min="6659" max="6659" width="9.7109375" customWidth="1"/>
    <col min="6662" max="6662" width="7.28515625" customWidth="1"/>
    <col min="6663" max="6663" width="3.42578125" customWidth="1"/>
    <col min="6666" max="6666" width="2.7109375" customWidth="1"/>
    <col min="6669" max="6669" width="3.42578125" customWidth="1"/>
    <col min="6913" max="6913" width="27" customWidth="1"/>
    <col min="6915" max="6915" width="9.7109375" customWidth="1"/>
    <col min="6918" max="6918" width="7.28515625" customWidth="1"/>
    <col min="6919" max="6919" width="3.42578125" customWidth="1"/>
    <col min="6922" max="6922" width="2.7109375" customWidth="1"/>
    <col min="6925" max="6925" width="3.42578125" customWidth="1"/>
    <col min="7169" max="7169" width="27" customWidth="1"/>
    <col min="7171" max="7171" width="9.7109375" customWidth="1"/>
    <col min="7174" max="7174" width="7.28515625" customWidth="1"/>
    <col min="7175" max="7175" width="3.42578125" customWidth="1"/>
    <col min="7178" max="7178" width="2.7109375" customWidth="1"/>
    <col min="7181" max="7181" width="3.42578125" customWidth="1"/>
    <col min="7425" max="7425" width="27" customWidth="1"/>
    <col min="7427" max="7427" width="9.7109375" customWidth="1"/>
    <col min="7430" max="7430" width="7.28515625" customWidth="1"/>
    <col min="7431" max="7431" width="3.42578125" customWidth="1"/>
    <col min="7434" max="7434" width="2.7109375" customWidth="1"/>
    <col min="7437" max="7437" width="3.42578125" customWidth="1"/>
    <col min="7681" max="7681" width="27" customWidth="1"/>
    <col min="7683" max="7683" width="9.7109375" customWidth="1"/>
    <col min="7686" max="7686" width="7.28515625" customWidth="1"/>
    <col min="7687" max="7687" width="3.42578125" customWidth="1"/>
    <col min="7690" max="7690" width="2.7109375" customWidth="1"/>
    <col min="7693" max="7693" width="3.42578125" customWidth="1"/>
    <col min="7937" max="7937" width="27" customWidth="1"/>
    <col min="7939" max="7939" width="9.7109375" customWidth="1"/>
    <col min="7942" max="7942" width="7.28515625" customWidth="1"/>
    <col min="7943" max="7943" width="3.42578125" customWidth="1"/>
    <col min="7946" max="7946" width="2.7109375" customWidth="1"/>
    <col min="7949" max="7949" width="3.42578125" customWidth="1"/>
    <col min="8193" max="8193" width="27" customWidth="1"/>
    <col min="8195" max="8195" width="9.7109375" customWidth="1"/>
    <col min="8198" max="8198" width="7.28515625" customWidth="1"/>
    <col min="8199" max="8199" width="3.42578125" customWidth="1"/>
    <col min="8202" max="8202" width="2.7109375" customWidth="1"/>
    <col min="8205" max="8205" width="3.42578125" customWidth="1"/>
    <col min="8449" max="8449" width="27" customWidth="1"/>
    <col min="8451" max="8451" width="9.7109375" customWidth="1"/>
    <col min="8454" max="8454" width="7.28515625" customWidth="1"/>
    <col min="8455" max="8455" width="3.42578125" customWidth="1"/>
    <col min="8458" max="8458" width="2.7109375" customWidth="1"/>
    <col min="8461" max="8461" width="3.42578125" customWidth="1"/>
    <col min="8705" max="8705" width="27" customWidth="1"/>
    <col min="8707" max="8707" width="9.7109375" customWidth="1"/>
    <col min="8710" max="8710" width="7.28515625" customWidth="1"/>
    <col min="8711" max="8711" width="3.42578125" customWidth="1"/>
    <col min="8714" max="8714" width="2.7109375" customWidth="1"/>
    <col min="8717" max="8717" width="3.42578125" customWidth="1"/>
    <col min="8961" max="8961" width="27" customWidth="1"/>
    <col min="8963" max="8963" width="9.7109375" customWidth="1"/>
    <col min="8966" max="8966" width="7.28515625" customWidth="1"/>
    <col min="8967" max="8967" width="3.42578125" customWidth="1"/>
    <col min="8970" max="8970" width="2.7109375" customWidth="1"/>
    <col min="8973" max="8973" width="3.42578125" customWidth="1"/>
    <col min="9217" max="9217" width="27" customWidth="1"/>
    <col min="9219" max="9219" width="9.7109375" customWidth="1"/>
    <col min="9222" max="9222" width="7.28515625" customWidth="1"/>
    <col min="9223" max="9223" width="3.42578125" customWidth="1"/>
    <col min="9226" max="9226" width="2.7109375" customWidth="1"/>
    <col min="9229" max="9229" width="3.42578125" customWidth="1"/>
    <col min="9473" max="9473" width="27" customWidth="1"/>
    <col min="9475" max="9475" width="9.7109375" customWidth="1"/>
    <col min="9478" max="9478" width="7.28515625" customWidth="1"/>
    <col min="9479" max="9479" width="3.42578125" customWidth="1"/>
    <col min="9482" max="9482" width="2.7109375" customWidth="1"/>
    <col min="9485" max="9485" width="3.42578125" customWidth="1"/>
    <col min="9729" max="9729" width="27" customWidth="1"/>
    <col min="9731" max="9731" width="9.7109375" customWidth="1"/>
    <col min="9734" max="9734" width="7.28515625" customWidth="1"/>
    <col min="9735" max="9735" width="3.42578125" customWidth="1"/>
    <col min="9738" max="9738" width="2.7109375" customWidth="1"/>
    <col min="9741" max="9741" width="3.42578125" customWidth="1"/>
    <col min="9985" max="9985" width="27" customWidth="1"/>
    <col min="9987" max="9987" width="9.7109375" customWidth="1"/>
    <col min="9990" max="9990" width="7.28515625" customWidth="1"/>
    <col min="9991" max="9991" width="3.42578125" customWidth="1"/>
    <col min="9994" max="9994" width="2.7109375" customWidth="1"/>
    <col min="9997" max="9997" width="3.42578125" customWidth="1"/>
    <col min="10241" max="10241" width="27" customWidth="1"/>
    <col min="10243" max="10243" width="9.7109375" customWidth="1"/>
    <col min="10246" max="10246" width="7.28515625" customWidth="1"/>
    <col min="10247" max="10247" width="3.42578125" customWidth="1"/>
    <col min="10250" max="10250" width="2.7109375" customWidth="1"/>
    <col min="10253" max="10253" width="3.42578125" customWidth="1"/>
    <col min="10497" max="10497" width="27" customWidth="1"/>
    <col min="10499" max="10499" width="9.7109375" customWidth="1"/>
    <col min="10502" max="10502" width="7.28515625" customWidth="1"/>
    <col min="10503" max="10503" width="3.42578125" customWidth="1"/>
    <col min="10506" max="10506" width="2.7109375" customWidth="1"/>
    <col min="10509" max="10509" width="3.42578125" customWidth="1"/>
    <col min="10753" max="10753" width="27" customWidth="1"/>
    <col min="10755" max="10755" width="9.7109375" customWidth="1"/>
    <col min="10758" max="10758" width="7.28515625" customWidth="1"/>
    <col min="10759" max="10759" width="3.42578125" customWidth="1"/>
    <col min="10762" max="10762" width="2.7109375" customWidth="1"/>
    <col min="10765" max="10765" width="3.42578125" customWidth="1"/>
    <col min="11009" max="11009" width="27" customWidth="1"/>
    <col min="11011" max="11011" width="9.7109375" customWidth="1"/>
    <col min="11014" max="11014" width="7.28515625" customWidth="1"/>
    <col min="11015" max="11015" width="3.42578125" customWidth="1"/>
    <col min="11018" max="11018" width="2.7109375" customWidth="1"/>
    <col min="11021" max="11021" width="3.42578125" customWidth="1"/>
    <col min="11265" max="11265" width="27" customWidth="1"/>
    <col min="11267" max="11267" width="9.7109375" customWidth="1"/>
    <col min="11270" max="11270" width="7.28515625" customWidth="1"/>
    <col min="11271" max="11271" width="3.42578125" customWidth="1"/>
    <col min="11274" max="11274" width="2.7109375" customWidth="1"/>
    <col min="11277" max="11277" width="3.42578125" customWidth="1"/>
    <col min="11521" max="11521" width="27" customWidth="1"/>
    <col min="11523" max="11523" width="9.7109375" customWidth="1"/>
    <col min="11526" max="11526" width="7.28515625" customWidth="1"/>
    <col min="11527" max="11527" width="3.42578125" customWidth="1"/>
    <col min="11530" max="11530" width="2.7109375" customWidth="1"/>
    <col min="11533" max="11533" width="3.42578125" customWidth="1"/>
    <col min="11777" max="11777" width="27" customWidth="1"/>
    <col min="11779" max="11779" width="9.7109375" customWidth="1"/>
    <col min="11782" max="11782" width="7.28515625" customWidth="1"/>
    <col min="11783" max="11783" width="3.42578125" customWidth="1"/>
    <col min="11786" max="11786" width="2.7109375" customWidth="1"/>
    <col min="11789" max="11789" width="3.42578125" customWidth="1"/>
    <col min="12033" max="12033" width="27" customWidth="1"/>
    <col min="12035" max="12035" width="9.7109375" customWidth="1"/>
    <col min="12038" max="12038" width="7.28515625" customWidth="1"/>
    <col min="12039" max="12039" width="3.42578125" customWidth="1"/>
    <col min="12042" max="12042" width="2.7109375" customWidth="1"/>
    <col min="12045" max="12045" width="3.42578125" customWidth="1"/>
    <col min="12289" max="12289" width="27" customWidth="1"/>
    <col min="12291" max="12291" width="9.7109375" customWidth="1"/>
    <col min="12294" max="12294" width="7.28515625" customWidth="1"/>
    <col min="12295" max="12295" width="3.42578125" customWidth="1"/>
    <col min="12298" max="12298" width="2.7109375" customWidth="1"/>
    <col min="12301" max="12301" width="3.42578125" customWidth="1"/>
    <col min="12545" max="12545" width="27" customWidth="1"/>
    <col min="12547" max="12547" width="9.7109375" customWidth="1"/>
    <col min="12550" max="12550" width="7.28515625" customWidth="1"/>
    <col min="12551" max="12551" width="3.42578125" customWidth="1"/>
    <col min="12554" max="12554" width="2.7109375" customWidth="1"/>
    <col min="12557" max="12557" width="3.42578125" customWidth="1"/>
    <col min="12801" max="12801" width="27" customWidth="1"/>
    <col min="12803" max="12803" width="9.7109375" customWidth="1"/>
    <col min="12806" max="12806" width="7.28515625" customWidth="1"/>
    <col min="12807" max="12807" width="3.42578125" customWidth="1"/>
    <col min="12810" max="12810" width="2.7109375" customWidth="1"/>
    <col min="12813" max="12813" width="3.42578125" customWidth="1"/>
    <col min="13057" max="13057" width="27" customWidth="1"/>
    <col min="13059" max="13059" width="9.7109375" customWidth="1"/>
    <col min="13062" max="13062" width="7.28515625" customWidth="1"/>
    <col min="13063" max="13063" width="3.42578125" customWidth="1"/>
    <col min="13066" max="13066" width="2.7109375" customWidth="1"/>
    <col min="13069" max="13069" width="3.42578125" customWidth="1"/>
    <col min="13313" max="13313" width="27" customWidth="1"/>
    <col min="13315" max="13315" width="9.7109375" customWidth="1"/>
    <col min="13318" max="13318" width="7.28515625" customWidth="1"/>
    <col min="13319" max="13319" width="3.42578125" customWidth="1"/>
    <col min="13322" max="13322" width="2.7109375" customWidth="1"/>
    <col min="13325" max="13325" width="3.42578125" customWidth="1"/>
    <col min="13569" max="13569" width="27" customWidth="1"/>
    <col min="13571" max="13571" width="9.7109375" customWidth="1"/>
    <col min="13574" max="13574" width="7.28515625" customWidth="1"/>
    <col min="13575" max="13575" width="3.42578125" customWidth="1"/>
    <col min="13578" max="13578" width="2.7109375" customWidth="1"/>
    <col min="13581" max="13581" width="3.42578125" customWidth="1"/>
    <col min="13825" max="13825" width="27" customWidth="1"/>
    <col min="13827" max="13827" width="9.7109375" customWidth="1"/>
    <col min="13830" max="13830" width="7.28515625" customWidth="1"/>
    <col min="13831" max="13831" width="3.42578125" customWidth="1"/>
    <col min="13834" max="13834" width="2.7109375" customWidth="1"/>
    <col min="13837" max="13837" width="3.42578125" customWidth="1"/>
    <col min="14081" max="14081" width="27" customWidth="1"/>
    <col min="14083" max="14083" width="9.7109375" customWidth="1"/>
    <col min="14086" max="14086" width="7.28515625" customWidth="1"/>
    <col min="14087" max="14087" width="3.42578125" customWidth="1"/>
    <col min="14090" max="14090" width="2.7109375" customWidth="1"/>
    <col min="14093" max="14093" width="3.42578125" customWidth="1"/>
    <col min="14337" max="14337" width="27" customWidth="1"/>
    <col min="14339" max="14339" width="9.7109375" customWidth="1"/>
    <col min="14342" max="14342" width="7.28515625" customWidth="1"/>
    <col min="14343" max="14343" width="3.42578125" customWidth="1"/>
    <col min="14346" max="14346" width="2.7109375" customWidth="1"/>
    <col min="14349" max="14349" width="3.42578125" customWidth="1"/>
    <col min="14593" max="14593" width="27" customWidth="1"/>
    <col min="14595" max="14595" width="9.7109375" customWidth="1"/>
    <col min="14598" max="14598" width="7.28515625" customWidth="1"/>
    <col min="14599" max="14599" width="3.42578125" customWidth="1"/>
    <col min="14602" max="14602" width="2.7109375" customWidth="1"/>
    <col min="14605" max="14605" width="3.42578125" customWidth="1"/>
    <col min="14849" max="14849" width="27" customWidth="1"/>
    <col min="14851" max="14851" width="9.7109375" customWidth="1"/>
    <col min="14854" max="14854" width="7.28515625" customWidth="1"/>
    <col min="14855" max="14855" width="3.42578125" customWidth="1"/>
    <col min="14858" max="14858" width="2.7109375" customWidth="1"/>
    <col min="14861" max="14861" width="3.42578125" customWidth="1"/>
    <col min="15105" max="15105" width="27" customWidth="1"/>
    <col min="15107" max="15107" width="9.7109375" customWidth="1"/>
    <col min="15110" max="15110" width="7.28515625" customWidth="1"/>
    <col min="15111" max="15111" width="3.42578125" customWidth="1"/>
    <col min="15114" max="15114" width="2.7109375" customWidth="1"/>
    <col min="15117" max="15117" width="3.42578125" customWidth="1"/>
    <col min="15361" max="15361" width="27" customWidth="1"/>
    <col min="15363" max="15363" width="9.7109375" customWidth="1"/>
    <col min="15366" max="15366" width="7.28515625" customWidth="1"/>
    <col min="15367" max="15367" width="3.42578125" customWidth="1"/>
    <col min="15370" max="15370" width="2.7109375" customWidth="1"/>
    <col min="15373" max="15373" width="3.42578125" customWidth="1"/>
    <col min="15617" max="15617" width="27" customWidth="1"/>
    <col min="15619" max="15619" width="9.7109375" customWidth="1"/>
    <col min="15622" max="15622" width="7.28515625" customWidth="1"/>
    <col min="15623" max="15623" width="3.42578125" customWidth="1"/>
    <col min="15626" max="15626" width="2.7109375" customWidth="1"/>
    <col min="15629" max="15629" width="3.42578125" customWidth="1"/>
    <col min="15873" max="15873" width="27" customWidth="1"/>
    <col min="15875" max="15875" width="9.7109375" customWidth="1"/>
    <col min="15878" max="15878" width="7.28515625" customWidth="1"/>
    <col min="15879" max="15879" width="3.42578125" customWidth="1"/>
    <col min="15882" max="15882" width="2.7109375" customWidth="1"/>
    <col min="15885" max="15885" width="3.42578125" customWidth="1"/>
    <col min="16129" max="16129" width="27" customWidth="1"/>
    <col min="16131" max="16131" width="9.7109375" customWidth="1"/>
    <col min="16134" max="16134" width="7.28515625" customWidth="1"/>
    <col min="16135" max="16135" width="3.42578125" customWidth="1"/>
    <col min="16138" max="16138" width="2.7109375" customWidth="1"/>
    <col min="16141" max="16141" width="3.42578125" customWidth="1"/>
  </cols>
  <sheetData>
    <row r="1" spans="1:2">
      <c r="A1" t="s">
        <v>64</v>
      </c>
    </row>
    <row r="2" spans="1:2">
      <c r="A2" t="s">
        <v>57</v>
      </c>
      <c r="B2" s="24">
        <v>0.05</v>
      </c>
    </row>
    <row r="4" spans="1:2">
      <c r="A4" s="24" t="s">
        <v>55</v>
      </c>
    </row>
    <row r="5" spans="1:2">
      <c r="A5" s="22" t="s">
        <v>56</v>
      </c>
    </row>
    <row r="7" spans="1:2">
      <c r="A7" t="s">
        <v>54</v>
      </c>
      <c r="B7" s="22">
        <v>20000</v>
      </c>
    </row>
    <row r="8" spans="1:2">
      <c r="A8" t="s">
        <v>0</v>
      </c>
      <c r="B8" s="27">
        <v>2</v>
      </c>
    </row>
    <row r="9" spans="1:2">
      <c r="A9" t="s">
        <v>48</v>
      </c>
      <c r="B9" s="22">
        <v>8</v>
      </c>
    </row>
    <row r="10" spans="1:2">
      <c r="A10" t="s">
        <v>49</v>
      </c>
      <c r="B10" s="22">
        <v>4</v>
      </c>
    </row>
    <row r="11" spans="1:2">
      <c r="A11" t="s">
        <v>50</v>
      </c>
      <c r="B11" s="22">
        <v>180</v>
      </c>
    </row>
    <row r="12" spans="1:2">
      <c r="A12" t="s">
        <v>45</v>
      </c>
      <c r="B12">
        <f>$B$9*B$8+$B$10</f>
        <v>20</v>
      </c>
    </row>
    <row r="14" spans="1:2">
      <c r="A14" s="7" t="s">
        <v>58</v>
      </c>
      <c r="B14" s="19"/>
    </row>
    <row r="15" spans="1:2">
      <c r="A15" s="7"/>
      <c r="B15" s="19"/>
    </row>
    <row r="16" spans="1:2">
      <c r="A16" t="s">
        <v>46</v>
      </c>
      <c r="B16" s="24">
        <v>19.63</v>
      </c>
    </row>
    <row r="17" spans="1:15">
      <c r="A17" t="s">
        <v>47</v>
      </c>
      <c r="B17" s="23">
        <f>B16*B$8</f>
        <v>39.26</v>
      </c>
    </row>
    <row r="18" spans="1:15">
      <c r="A18" t="s">
        <v>51</v>
      </c>
      <c r="B18">
        <f>B$12*B16</f>
        <v>392.59999999999997</v>
      </c>
    </row>
    <row r="19" spans="1:15">
      <c r="A19" t="s">
        <v>52</v>
      </c>
      <c r="B19">
        <f>B18+$B$11</f>
        <v>572.59999999999991</v>
      </c>
    </row>
    <row r="20" spans="1:15">
      <c r="A20" t="s">
        <v>53</v>
      </c>
      <c r="B20" s="26">
        <f>3600/B19</f>
        <v>6.2871114215857506</v>
      </c>
    </row>
    <row r="21" spans="1:15">
      <c r="A21" t="s">
        <v>39</v>
      </c>
      <c r="B21" s="26">
        <f>B20*B17</f>
        <v>246.83199441145655</v>
      </c>
      <c r="H21" t="s">
        <v>59</v>
      </c>
      <c r="K21" t="s">
        <v>60</v>
      </c>
      <c r="N21" t="s">
        <v>61</v>
      </c>
    </row>
    <row r="23" spans="1:15">
      <c r="A23" s="19"/>
      <c r="C23" t="s">
        <v>36</v>
      </c>
      <c r="D23" t="s">
        <v>35</v>
      </c>
      <c r="E23" t="s">
        <v>5</v>
      </c>
      <c r="F23" t="s">
        <v>44</v>
      </c>
      <c r="H23" t="s">
        <v>41</v>
      </c>
      <c r="I23" t="s">
        <v>38</v>
      </c>
      <c r="K23" t="s">
        <v>41</v>
      </c>
      <c r="L23" t="s">
        <v>38</v>
      </c>
      <c r="N23" t="s">
        <v>41</v>
      </c>
      <c r="O23" t="s">
        <v>38</v>
      </c>
    </row>
    <row r="24" spans="1:15">
      <c r="B24" t="s">
        <v>4</v>
      </c>
    </row>
    <row r="25" spans="1:15">
      <c r="B25">
        <v>-6</v>
      </c>
      <c r="C25" s="28">
        <v>0.13</v>
      </c>
      <c r="D25" s="28">
        <v>-4.68</v>
      </c>
      <c r="E25" s="28">
        <v>1.79</v>
      </c>
      <c r="H25" s="22">
        <v>25</v>
      </c>
      <c r="I25" s="1">
        <f>H25*$D25/100*$C25/100</f>
        <v>-1.5209999999999998E-3</v>
      </c>
      <c r="K25" s="22">
        <v>25</v>
      </c>
      <c r="L25" s="1">
        <f>K25*$D25/100*$C25/100</f>
        <v>-1.5209999999999998E-3</v>
      </c>
      <c r="N25" s="22">
        <v>25</v>
      </c>
      <c r="O25" s="1">
        <f>N25*$D25/100*$C25/100</f>
        <v>-1.5209999999999998E-3</v>
      </c>
    </row>
    <row r="26" spans="1:15">
      <c r="B26">
        <f>B25+1</f>
        <v>-5</v>
      </c>
      <c r="C26" s="28">
        <v>0.32</v>
      </c>
      <c r="D26" s="28">
        <v>-3.68</v>
      </c>
      <c r="E26" s="28">
        <v>1.76</v>
      </c>
      <c r="H26" s="22">
        <v>25</v>
      </c>
      <c r="I26" s="1">
        <f t="shared" ref="I26:I38" si="0">H26*$D26/100*$C26/100</f>
        <v>-2.944E-3</v>
      </c>
      <c r="K26" s="22">
        <v>25</v>
      </c>
      <c r="L26" s="1">
        <f t="shared" ref="L26:L38" si="1">K26*$D26/100*$C26/100</f>
        <v>-2.944E-3</v>
      </c>
      <c r="N26" s="22">
        <v>25</v>
      </c>
      <c r="O26" s="1">
        <f t="shared" ref="O26:O38" si="2">N26*$D26/100*$C26/100</f>
        <v>-2.944E-3</v>
      </c>
    </row>
    <row r="27" spans="1:15">
      <c r="B27">
        <f t="shared" ref="B27:B37" si="3">B26+1</f>
        <v>-4</v>
      </c>
      <c r="C27" s="28">
        <v>0.92</v>
      </c>
      <c r="D27" s="28">
        <v>-2.85</v>
      </c>
      <c r="E27" s="28">
        <v>1.73</v>
      </c>
      <c r="H27" s="22">
        <v>25</v>
      </c>
      <c r="I27" s="1">
        <f t="shared" si="0"/>
        <v>-6.5550000000000009E-3</v>
      </c>
      <c r="K27" s="22">
        <v>25</v>
      </c>
      <c r="L27" s="1">
        <f t="shared" si="1"/>
        <v>-6.5550000000000009E-3</v>
      </c>
      <c r="N27" s="22">
        <v>25</v>
      </c>
      <c r="O27" s="1">
        <f t="shared" si="2"/>
        <v>-6.5550000000000009E-3</v>
      </c>
    </row>
    <row r="28" spans="1:15">
      <c r="B28">
        <f t="shared" si="3"/>
        <v>-3</v>
      </c>
      <c r="C28" s="28">
        <v>2.37</v>
      </c>
      <c r="D28" s="28">
        <v>-2.1800000000000002</v>
      </c>
      <c r="E28" s="28">
        <v>1.71</v>
      </c>
      <c r="H28" s="22">
        <v>25</v>
      </c>
      <c r="I28" s="1">
        <f t="shared" si="0"/>
        <v>-1.2916500000000003E-2</v>
      </c>
      <c r="K28" s="22">
        <v>25</v>
      </c>
      <c r="L28" s="1">
        <f t="shared" si="1"/>
        <v>-1.2916500000000003E-2</v>
      </c>
      <c r="N28" s="22">
        <v>25</v>
      </c>
      <c r="O28" s="1">
        <f t="shared" si="2"/>
        <v>-1.2916500000000003E-2</v>
      </c>
    </row>
    <row r="29" spans="1:15">
      <c r="B29">
        <f t="shared" si="3"/>
        <v>-2</v>
      </c>
      <c r="C29" s="28">
        <v>5.74</v>
      </c>
      <c r="D29" s="28">
        <v>-1.44</v>
      </c>
      <c r="E29" s="28">
        <v>1.68</v>
      </c>
      <c r="H29" s="22">
        <v>25</v>
      </c>
      <c r="I29" s="1">
        <f t="shared" si="0"/>
        <v>-2.0663999999999998E-2</v>
      </c>
      <c r="K29" s="22">
        <v>25</v>
      </c>
      <c r="L29" s="1">
        <f t="shared" si="1"/>
        <v>-2.0663999999999998E-2</v>
      </c>
      <c r="N29" s="22">
        <v>25</v>
      </c>
      <c r="O29" s="1">
        <f t="shared" si="2"/>
        <v>-2.0663999999999998E-2</v>
      </c>
    </row>
    <row r="30" spans="1:15">
      <c r="B30">
        <f t="shared" si="3"/>
        <v>-1</v>
      </c>
      <c r="C30" s="28">
        <v>12.83</v>
      </c>
      <c r="D30" s="28">
        <v>-0.81</v>
      </c>
      <c r="E30" s="28">
        <v>1.66</v>
      </c>
      <c r="H30" s="22">
        <v>25</v>
      </c>
      <c r="I30" s="1">
        <f t="shared" si="0"/>
        <v>-2.598075E-2</v>
      </c>
      <c r="K30" s="22">
        <v>25</v>
      </c>
      <c r="L30" s="1">
        <f t="shared" si="1"/>
        <v>-2.598075E-2</v>
      </c>
      <c r="N30" s="22">
        <v>25</v>
      </c>
      <c r="O30" s="1">
        <f t="shared" si="2"/>
        <v>-2.598075E-2</v>
      </c>
    </row>
    <row r="31" spans="1:15">
      <c r="B31" t="s">
        <v>42</v>
      </c>
      <c r="C31" s="28">
        <v>23.22</v>
      </c>
      <c r="D31" s="28">
        <v>-0.22</v>
      </c>
      <c r="E31" s="28">
        <v>1.64</v>
      </c>
      <c r="F31" s="4"/>
      <c r="G31" s="4"/>
      <c r="H31" s="22">
        <v>25</v>
      </c>
      <c r="I31" s="1">
        <f t="shared" si="0"/>
        <v>-1.2770999999999999E-2</v>
      </c>
      <c r="K31" s="22">
        <v>25</v>
      </c>
      <c r="L31" s="1">
        <f t="shared" si="1"/>
        <v>-1.2770999999999999E-2</v>
      </c>
      <c r="N31" s="22">
        <v>25</v>
      </c>
      <c r="O31" s="1">
        <f t="shared" si="2"/>
        <v>-1.2770999999999999E-2</v>
      </c>
    </row>
    <row r="32" spans="1:15">
      <c r="B32" t="s">
        <v>43</v>
      </c>
      <c r="C32" s="28">
        <v>33.61</v>
      </c>
      <c r="D32" s="28">
        <v>0.31</v>
      </c>
      <c r="E32" s="28">
        <v>1.62</v>
      </c>
      <c r="F32" s="4">
        <f t="shared" ref="F32:F38" si="4">$B$7*D32/100/E32</f>
        <v>38.271604938271601</v>
      </c>
      <c r="G32" s="4"/>
      <c r="H32" s="22">
        <v>25</v>
      </c>
      <c r="I32" s="1">
        <f t="shared" si="0"/>
        <v>2.6047750000000001E-2</v>
      </c>
      <c r="K32" s="22">
        <v>25</v>
      </c>
      <c r="L32" s="1">
        <f t="shared" si="1"/>
        <v>2.6047750000000001E-2</v>
      </c>
      <c r="N32" s="22">
        <v>25</v>
      </c>
      <c r="O32" s="1">
        <f t="shared" si="2"/>
        <v>2.6047750000000001E-2</v>
      </c>
    </row>
    <row r="33" spans="1:15">
      <c r="B33">
        <v>1</v>
      </c>
      <c r="C33" s="28">
        <v>12.03</v>
      </c>
      <c r="D33" s="28">
        <v>0.97</v>
      </c>
      <c r="E33" s="28">
        <v>1.6</v>
      </c>
      <c r="F33" s="4">
        <f t="shared" si="4"/>
        <v>121.25</v>
      </c>
      <c r="G33" s="4"/>
      <c r="H33" s="22">
        <v>100</v>
      </c>
      <c r="I33" s="1">
        <f t="shared" si="0"/>
        <v>0.11669099999999999</v>
      </c>
      <c r="K33" s="22">
        <v>100</v>
      </c>
      <c r="L33" s="1">
        <f t="shared" si="1"/>
        <v>0.11669099999999999</v>
      </c>
      <c r="N33" s="22">
        <v>100</v>
      </c>
      <c r="O33" s="1">
        <f t="shared" si="2"/>
        <v>0.11669099999999999</v>
      </c>
    </row>
    <row r="34" spans="1:15">
      <c r="B34">
        <f t="shared" si="3"/>
        <v>2</v>
      </c>
      <c r="C34" s="28">
        <v>5.36</v>
      </c>
      <c r="D34" s="28">
        <v>1.56</v>
      </c>
      <c r="E34" s="28">
        <v>1.58</v>
      </c>
      <c r="F34" s="4">
        <f t="shared" si="4"/>
        <v>197.46835443037975</v>
      </c>
      <c r="G34" s="4"/>
      <c r="H34" s="22">
        <v>100</v>
      </c>
      <c r="I34" s="1">
        <f t="shared" si="0"/>
        <v>8.361600000000001E-2</v>
      </c>
      <c r="K34" s="22">
        <v>150</v>
      </c>
      <c r="L34" s="1">
        <f t="shared" si="1"/>
        <v>0.12542400000000001</v>
      </c>
      <c r="N34" s="22">
        <v>200</v>
      </c>
      <c r="O34" s="1">
        <f t="shared" si="2"/>
        <v>0.16723200000000002</v>
      </c>
    </row>
    <row r="35" spans="1:15">
      <c r="B35">
        <f t="shared" si="3"/>
        <v>3</v>
      </c>
      <c r="C35" s="28">
        <v>2.2000000000000002</v>
      </c>
      <c r="D35" s="28">
        <v>2.09</v>
      </c>
      <c r="E35" s="28">
        <v>1.56</v>
      </c>
      <c r="F35" s="4">
        <f t="shared" si="4"/>
        <v>267.94871794871796</v>
      </c>
      <c r="G35" s="4"/>
      <c r="H35" s="22">
        <v>100</v>
      </c>
      <c r="I35" s="1">
        <f t="shared" si="0"/>
        <v>4.598E-2</v>
      </c>
      <c r="K35" s="22">
        <v>150</v>
      </c>
      <c r="L35" s="1">
        <f t="shared" si="1"/>
        <v>6.8970000000000004E-2</v>
      </c>
      <c r="N35" s="22">
        <v>200</v>
      </c>
      <c r="O35" s="1">
        <f t="shared" si="2"/>
        <v>9.196E-2</v>
      </c>
    </row>
    <row r="36" spans="1:15">
      <c r="B36">
        <f t="shared" si="3"/>
        <v>4</v>
      </c>
      <c r="C36" s="28">
        <v>0.85</v>
      </c>
      <c r="D36" s="28">
        <v>2.66</v>
      </c>
      <c r="E36" s="28">
        <v>1.54</v>
      </c>
      <c r="F36" s="4">
        <f t="shared" si="4"/>
        <v>345.45454545454544</v>
      </c>
      <c r="G36" s="4"/>
      <c r="H36" s="22">
        <v>100</v>
      </c>
      <c r="I36" s="1">
        <f t="shared" si="0"/>
        <v>2.2610000000000002E-2</v>
      </c>
      <c r="K36" s="22">
        <v>150</v>
      </c>
      <c r="L36" s="1">
        <f t="shared" si="1"/>
        <v>3.3915000000000001E-2</v>
      </c>
      <c r="N36" s="22">
        <v>200</v>
      </c>
      <c r="O36" s="1">
        <f t="shared" si="2"/>
        <v>4.5220000000000003E-2</v>
      </c>
    </row>
    <row r="37" spans="1:15">
      <c r="B37">
        <f t="shared" si="3"/>
        <v>5</v>
      </c>
      <c r="C37" s="28">
        <v>0.28999999999999998</v>
      </c>
      <c r="D37" s="28">
        <v>3.23</v>
      </c>
      <c r="E37" s="28">
        <v>1.52</v>
      </c>
      <c r="F37" s="4">
        <f t="shared" si="4"/>
        <v>425</v>
      </c>
      <c r="G37" s="4"/>
      <c r="H37" s="22">
        <v>100</v>
      </c>
      <c r="I37" s="1">
        <f t="shared" si="0"/>
        <v>9.3670000000000003E-3</v>
      </c>
      <c r="K37" s="22">
        <v>150</v>
      </c>
      <c r="L37" s="1">
        <f t="shared" si="1"/>
        <v>1.4050499999999999E-2</v>
      </c>
      <c r="N37" s="22">
        <v>200</v>
      </c>
      <c r="O37" s="1">
        <f t="shared" si="2"/>
        <v>1.8734000000000001E-2</v>
      </c>
    </row>
    <row r="38" spans="1:15">
      <c r="B38">
        <f>B37+1</f>
        <v>6</v>
      </c>
      <c r="C38" s="28">
        <v>0.12</v>
      </c>
      <c r="D38" s="28">
        <v>4</v>
      </c>
      <c r="E38" s="28">
        <v>1.5</v>
      </c>
      <c r="F38" s="4">
        <f t="shared" si="4"/>
        <v>533.33333333333337</v>
      </c>
      <c r="G38" s="4"/>
      <c r="H38" s="22">
        <v>100</v>
      </c>
      <c r="I38" s="1">
        <f t="shared" si="0"/>
        <v>4.7999999999999996E-3</v>
      </c>
      <c r="K38" s="22">
        <v>150</v>
      </c>
      <c r="L38" s="1">
        <f t="shared" si="1"/>
        <v>7.1999999999999998E-3</v>
      </c>
      <c r="N38" s="22">
        <v>200</v>
      </c>
      <c r="O38" s="1">
        <f t="shared" si="2"/>
        <v>9.5999999999999992E-3</v>
      </c>
    </row>
    <row r="40" spans="1:15">
      <c r="A40" t="s">
        <v>37</v>
      </c>
      <c r="I40" s="1">
        <f>SUM(I25:I38)</f>
        <v>0.22575949999999997</v>
      </c>
      <c r="L40" s="1">
        <f>SUM(L25:L38)</f>
        <v>0.308946</v>
      </c>
      <c r="O40" s="1">
        <f>SUM(O25:O38)</f>
        <v>0.39213249999999994</v>
      </c>
    </row>
    <row r="41" spans="1:15">
      <c r="A41" t="s">
        <v>40</v>
      </c>
      <c r="I41" s="25">
        <f>I40*$B21</f>
        <v>55.724667642333216</v>
      </c>
      <c r="L41" s="25">
        <f>L40*$B21</f>
        <v>76.25775734544186</v>
      </c>
      <c r="O41" s="25">
        <f>O40*$B21</f>
        <v>96.790847048550475</v>
      </c>
    </row>
    <row r="42" spans="1:15">
      <c r="I42" s="2"/>
    </row>
    <row r="43" spans="1:15">
      <c r="A43" s="7" t="s">
        <v>62</v>
      </c>
    </row>
    <row r="44" spans="1:15">
      <c r="A44" s="7"/>
    </row>
    <row r="45" spans="1:15">
      <c r="A45" t="s">
        <v>46</v>
      </c>
      <c r="B45" s="29">
        <v>25.98</v>
      </c>
    </row>
    <row r="46" spans="1:15">
      <c r="A46" t="s">
        <v>47</v>
      </c>
      <c r="B46" s="23">
        <f>B45*B$8</f>
        <v>51.96</v>
      </c>
    </row>
    <row r="47" spans="1:15">
      <c r="A47" t="s">
        <v>51</v>
      </c>
      <c r="B47">
        <f>B$12*B45</f>
        <v>519.6</v>
      </c>
    </row>
    <row r="48" spans="1:15">
      <c r="A48" t="s">
        <v>52</v>
      </c>
      <c r="B48">
        <f>B47+$B$11</f>
        <v>699.6</v>
      </c>
    </row>
    <row r="49" spans="1:15">
      <c r="A49" t="s">
        <v>53</v>
      </c>
      <c r="B49" s="26">
        <f>3600/B48</f>
        <v>5.1457975986277873</v>
      </c>
    </row>
    <row r="50" spans="1:15">
      <c r="A50" t="s">
        <v>39</v>
      </c>
      <c r="B50" s="26">
        <f>B49*B46</f>
        <v>267.37564322469984</v>
      </c>
    </row>
    <row r="52" spans="1:15">
      <c r="A52" s="19"/>
      <c r="C52" t="s">
        <v>36</v>
      </c>
      <c r="D52" t="s">
        <v>35</v>
      </c>
      <c r="E52" t="s">
        <v>5</v>
      </c>
      <c r="F52" t="s">
        <v>44</v>
      </c>
      <c r="H52" t="s">
        <v>41</v>
      </c>
      <c r="I52" t="s">
        <v>38</v>
      </c>
      <c r="K52" t="s">
        <v>41</v>
      </c>
      <c r="L52" t="s">
        <v>38</v>
      </c>
      <c r="N52" t="s">
        <v>41</v>
      </c>
      <c r="O52" t="s">
        <v>38</v>
      </c>
    </row>
    <row r="53" spans="1:15">
      <c r="B53" t="s">
        <v>4</v>
      </c>
    </row>
    <row r="54" spans="1:15">
      <c r="B54">
        <v>-6</v>
      </c>
      <c r="C54" s="49">
        <v>0.79</v>
      </c>
      <c r="D54" s="49">
        <v>-5.0199999999999996</v>
      </c>
      <c r="E54" s="49">
        <v>1.8</v>
      </c>
      <c r="H54" s="22">
        <v>25</v>
      </c>
      <c r="I54" s="1">
        <f>H54*$D54/100*$C54/100</f>
        <v>-9.9144999999999997E-3</v>
      </c>
      <c r="K54" s="22">
        <v>25</v>
      </c>
      <c r="L54" s="1">
        <f>K54*$D54/100*$C54/100</f>
        <v>-9.9144999999999997E-3</v>
      </c>
      <c r="N54" s="22">
        <v>25</v>
      </c>
      <c r="O54" s="1">
        <f>N54*$D54/100*$C54/100</f>
        <v>-9.9144999999999997E-3</v>
      </c>
    </row>
    <row r="55" spans="1:15">
      <c r="B55">
        <f>B54+1</f>
        <v>-5</v>
      </c>
      <c r="C55" s="49">
        <v>0.9</v>
      </c>
      <c r="D55" s="49">
        <v>-3.63</v>
      </c>
      <c r="E55" s="49">
        <v>1.76</v>
      </c>
      <c r="H55" s="22">
        <v>25</v>
      </c>
      <c r="I55" s="1">
        <f t="shared" ref="I55:I67" si="5">H55*$D55/100*$C55/100</f>
        <v>-8.1674999999999994E-3</v>
      </c>
      <c r="K55" s="22">
        <v>25</v>
      </c>
      <c r="L55" s="1">
        <f t="shared" ref="L55:L67" si="6">K55*$D55/100*$C55/100</f>
        <v>-8.1674999999999994E-3</v>
      </c>
      <c r="N55" s="22">
        <v>25</v>
      </c>
      <c r="O55" s="1">
        <f t="shared" ref="O55:O67" si="7">N55*$D55/100*$C55/100</f>
        <v>-8.1674999999999994E-3</v>
      </c>
    </row>
    <row r="56" spans="1:15">
      <c r="B56">
        <f t="shared" ref="B56:B66" si="8">B55+1</f>
        <v>-4</v>
      </c>
      <c r="C56" s="49">
        <v>1.81</v>
      </c>
      <c r="D56" s="49">
        <v>-2.83</v>
      </c>
      <c r="E56" s="49">
        <v>1.73</v>
      </c>
      <c r="H56" s="22">
        <v>25</v>
      </c>
      <c r="I56" s="1">
        <f t="shared" si="5"/>
        <v>-1.2805749999999999E-2</v>
      </c>
      <c r="K56" s="22">
        <v>25</v>
      </c>
      <c r="L56" s="1">
        <f t="shared" si="6"/>
        <v>-1.2805749999999999E-2</v>
      </c>
      <c r="N56" s="22">
        <v>25</v>
      </c>
      <c r="O56" s="1">
        <f t="shared" si="7"/>
        <v>-1.2805749999999999E-2</v>
      </c>
    </row>
    <row r="57" spans="1:15">
      <c r="B57">
        <f t="shared" si="8"/>
        <v>-3</v>
      </c>
      <c r="C57" s="49">
        <v>3.44</v>
      </c>
      <c r="D57" s="49">
        <v>-2.13</v>
      </c>
      <c r="E57" s="49">
        <v>1.71</v>
      </c>
      <c r="H57" s="22">
        <v>25</v>
      </c>
      <c r="I57" s="1">
        <f t="shared" si="5"/>
        <v>-1.8317999999999997E-2</v>
      </c>
      <c r="K57" s="22">
        <v>25</v>
      </c>
      <c r="L57" s="1">
        <f t="shared" si="6"/>
        <v>-1.8317999999999997E-2</v>
      </c>
      <c r="N57" s="22">
        <v>25</v>
      </c>
      <c r="O57" s="1">
        <f t="shared" si="7"/>
        <v>-1.8317999999999997E-2</v>
      </c>
    </row>
    <row r="58" spans="1:15">
      <c r="B58">
        <f t="shared" si="8"/>
        <v>-2</v>
      </c>
      <c r="C58" s="49">
        <v>6.64</v>
      </c>
      <c r="D58" s="49">
        <v>-1.47</v>
      </c>
      <c r="E58" s="49">
        <v>1.68</v>
      </c>
      <c r="H58" s="22">
        <v>25</v>
      </c>
      <c r="I58" s="1">
        <f t="shared" si="5"/>
        <v>-2.4402E-2</v>
      </c>
      <c r="K58" s="22">
        <v>25</v>
      </c>
      <c r="L58" s="1">
        <f t="shared" si="6"/>
        <v>-2.4402E-2</v>
      </c>
      <c r="N58" s="22">
        <v>25</v>
      </c>
      <c r="O58" s="1">
        <f t="shared" si="7"/>
        <v>-2.4402E-2</v>
      </c>
    </row>
    <row r="59" spans="1:15">
      <c r="B59">
        <f t="shared" si="8"/>
        <v>-1</v>
      </c>
      <c r="C59" s="49">
        <v>12.51</v>
      </c>
      <c r="D59" s="49">
        <v>-0.8</v>
      </c>
      <c r="E59" s="49">
        <v>1.66</v>
      </c>
      <c r="H59" s="22">
        <v>25</v>
      </c>
      <c r="I59" s="1">
        <f t="shared" si="5"/>
        <v>-2.5020000000000001E-2</v>
      </c>
      <c r="K59" s="22">
        <v>25</v>
      </c>
      <c r="L59" s="1">
        <f t="shared" si="6"/>
        <v>-2.5020000000000001E-2</v>
      </c>
      <c r="N59" s="22">
        <v>25</v>
      </c>
      <c r="O59" s="1">
        <f t="shared" si="7"/>
        <v>-2.5020000000000001E-2</v>
      </c>
    </row>
    <row r="60" spans="1:15">
      <c r="B60" t="s">
        <v>42</v>
      </c>
      <c r="C60" s="49">
        <v>20.03</v>
      </c>
      <c r="D60" s="49">
        <v>-0.2</v>
      </c>
      <c r="E60" s="49">
        <v>1.64</v>
      </c>
      <c r="F60" s="4"/>
      <c r="G60" s="4"/>
      <c r="H60" s="22">
        <v>25</v>
      </c>
      <c r="I60" s="1">
        <f t="shared" si="5"/>
        <v>-1.0015000000000001E-2</v>
      </c>
      <c r="K60" s="22">
        <v>25</v>
      </c>
      <c r="L60" s="1">
        <f t="shared" si="6"/>
        <v>-1.0015000000000001E-2</v>
      </c>
      <c r="N60" s="22">
        <v>25</v>
      </c>
      <c r="O60" s="1">
        <f t="shared" si="7"/>
        <v>-1.0015000000000001E-2</v>
      </c>
    </row>
    <row r="61" spans="1:15">
      <c r="B61" t="s">
        <v>43</v>
      </c>
      <c r="C61" s="49">
        <v>29.14</v>
      </c>
      <c r="D61" s="49">
        <v>0.31</v>
      </c>
      <c r="E61" s="49">
        <v>1.62</v>
      </c>
      <c r="F61" s="4">
        <f t="shared" ref="F61:F67" si="9">$B$7*D61/100/E61</f>
        <v>38.271604938271601</v>
      </c>
      <c r="G61" s="4"/>
      <c r="H61" s="22">
        <v>50</v>
      </c>
      <c r="I61" s="1">
        <f t="shared" si="5"/>
        <v>4.5166999999999999E-2</v>
      </c>
      <c r="K61" s="22">
        <v>50</v>
      </c>
      <c r="L61" s="1">
        <f t="shared" si="6"/>
        <v>4.5166999999999999E-2</v>
      </c>
      <c r="N61" s="22">
        <v>50</v>
      </c>
      <c r="O61" s="1">
        <f t="shared" si="7"/>
        <v>4.5166999999999999E-2</v>
      </c>
    </row>
    <row r="62" spans="1:15">
      <c r="B62">
        <v>1</v>
      </c>
      <c r="C62" s="49">
        <v>11.86</v>
      </c>
      <c r="D62" s="49">
        <v>1</v>
      </c>
      <c r="E62" s="49">
        <v>1.6</v>
      </c>
      <c r="F62" s="4">
        <f t="shared" si="9"/>
        <v>125</v>
      </c>
      <c r="G62" s="4"/>
      <c r="H62" s="22">
        <v>100</v>
      </c>
      <c r="I62" s="1">
        <f t="shared" si="5"/>
        <v>0.1186</v>
      </c>
      <c r="K62" s="22">
        <v>100</v>
      </c>
      <c r="L62" s="1">
        <f t="shared" si="6"/>
        <v>0.1186</v>
      </c>
      <c r="N62" s="22">
        <v>100</v>
      </c>
      <c r="O62" s="1">
        <f t="shared" si="7"/>
        <v>0.1186</v>
      </c>
    </row>
    <row r="63" spans="1:15">
      <c r="B63">
        <f t="shared" si="8"/>
        <v>2</v>
      </c>
      <c r="C63" s="49">
        <v>6.3</v>
      </c>
      <c r="D63" s="49">
        <v>1.58</v>
      </c>
      <c r="E63" s="49">
        <v>1.58</v>
      </c>
      <c r="F63" s="4">
        <f t="shared" si="9"/>
        <v>200</v>
      </c>
      <c r="G63" s="4"/>
      <c r="H63" s="22">
        <v>100</v>
      </c>
      <c r="I63" s="1">
        <f t="shared" si="5"/>
        <v>9.9540000000000003E-2</v>
      </c>
      <c r="K63" s="22">
        <v>150</v>
      </c>
      <c r="L63" s="1">
        <f t="shared" si="6"/>
        <v>0.14931</v>
      </c>
      <c r="N63" s="22">
        <v>200</v>
      </c>
      <c r="O63" s="1">
        <f t="shared" si="7"/>
        <v>0.19908000000000001</v>
      </c>
    </row>
    <row r="64" spans="1:15">
      <c r="B64">
        <f t="shared" si="8"/>
        <v>3</v>
      </c>
      <c r="C64" s="49">
        <v>3.27</v>
      </c>
      <c r="D64" s="49">
        <v>2.17</v>
      </c>
      <c r="E64" s="49">
        <v>1.56</v>
      </c>
      <c r="F64" s="4">
        <f t="shared" si="9"/>
        <v>278.20512820512818</v>
      </c>
      <c r="G64" s="4"/>
      <c r="H64" s="22">
        <v>100</v>
      </c>
      <c r="I64" s="1">
        <f t="shared" si="5"/>
        <v>7.0958999999999994E-2</v>
      </c>
      <c r="K64" s="22">
        <v>150</v>
      </c>
      <c r="L64" s="1">
        <f t="shared" si="6"/>
        <v>0.10643850000000001</v>
      </c>
      <c r="N64" s="22">
        <v>200</v>
      </c>
      <c r="O64" s="1">
        <f t="shared" si="7"/>
        <v>0.14191799999999999</v>
      </c>
    </row>
    <row r="65" spans="1:15">
      <c r="B65">
        <f t="shared" si="8"/>
        <v>4</v>
      </c>
      <c r="C65" s="49">
        <v>1.72</v>
      </c>
      <c r="D65" s="49">
        <v>2.67</v>
      </c>
      <c r="E65" s="49">
        <v>1.54</v>
      </c>
      <c r="F65" s="4">
        <f t="shared" si="9"/>
        <v>346.75324675324674</v>
      </c>
      <c r="G65" s="4"/>
      <c r="H65" s="22">
        <v>100</v>
      </c>
      <c r="I65" s="1">
        <f t="shared" si="5"/>
        <v>4.5923999999999993E-2</v>
      </c>
      <c r="K65" s="22">
        <v>150</v>
      </c>
      <c r="L65" s="1">
        <f t="shared" si="6"/>
        <v>6.8885999999999989E-2</v>
      </c>
      <c r="N65" s="22">
        <v>200</v>
      </c>
      <c r="O65" s="1">
        <f t="shared" si="7"/>
        <v>9.1847999999999985E-2</v>
      </c>
    </row>
    <row r="66" spans="1:15">
      <c r="B66">
        <f t="shared" si="8"/>
        <v>5</v>
      </c>
      <c r="C66" s="49">
        <v>0.85</v>
      </c>
      <c r="D66" s="49">
        <v>3.25</v>
      </c>
      <c r="E66" s="49">
        <v>1.52</v>
      </c>
      <c r="F66" s="4">
        <f t="shared" si="9"/>
        <v>427.63157894736844</v>
      </c>
      <c r="G66" s="4"/>
      <c r="H66" s="22">
        <v>100</v>
      </c>
      <c r="I66" s="1">
        <f t="shared" si="5"/>
        <v>2.7624999999999997E-2</v>
      </c>
      <c r="K66" s="22">
        <v>150</v>
      </c>
      <c r="L66" s="1">
        <f t="shared" si="6"/>
        <v>4.1437499999999995E-2</v>
      </c>
      <c r="N66" s="22">
        <v>200</v>
      </c>
      <c r="O66" s="1">
        <f t="shared" si="7"/>
        <v>5.5249999999999994E-2</v>
      </c>
    </row>
    <row r="67" spans="1:15">
      <c r="B67">
        <f>B66+1</f>
        <v>6</v>
      </c>
      <c r="C67" s="49">
        <v>0.74</v>
      </c>
      <c r="D67" s="49">
        <v>4.09</v>
      </c>
      <c r="E67" s="49">
        <v>1.49</v>
      </c>
      <c r="F67" s="4">
        <f t="shared" si="9"/>
        <v>548.99328859060404</v>
      </c>
      <c r="G67" s="4"/>
      <c r="H67" s="22">
        <v>100</v>
      </c>
      <c r="I67" s="1">
        <f t="shared" si="5"/>
        <v>3.0265999999999998E-2</v>
      </c>
      <c r="K67" s="22">
        <v>150</v>
      </c>
      <c r="L67" s="1">
        <f t="shared" si="6"/>
        <v>4.5398999999999995E-2</v>
      </c>
      <c r="N67" s="22">
        <v>200</v>
      </c>
      <c r="O67" s="1">
        <f t="shared" si="7"/>
        <v>6.0531999999999996E-2</v>
      </c>
    </row>
    <row r="69" spans="1:15">
      <c r="A69" t="s">
        <v>37</v>
      </c>
      <c r="I69" s="1">
        <f>SUM(I54:I67)</f>
        <v>0.32943825000000004</v>
      </c>
      <c r="L69" s="1">
        <f>SUM(L54:L67)</f>
        <v>0.46659525000000002</v>
      </c>
      <c r="O69" s="1">
        <f>SUM(O54:O67)</f>
        <v>0.60375224999999999</v>
      </c>
    </row>
    <row r="70" spans="1:15">
      <c r="A70" t="s">
        <v>40</v>
      </c>
      <c r="I70" s="25">
        <f>I69*$B50</f>
        <v>88.083763996569488</v>
      </c>
      <c r="L70" s="25">
        <f>L69*$B50</f>
        <v>124.75620509433963</v>
      </c>
      <c r="O70" s="25">
        <f>O69*$B50</f>
        <v>161.4286461921098</v>
      </c>
    </row>
    <row r="72" spans="1:15">
      <c r="A72" s="7" t="s">
        <v>63</v>
      </c>
    </row>
    <row r="73" spans="1:15">
      <c r="A73" s="7"/>
    </row>
    <row r="74" spans="1:15">
      <c r="A74" t="s">
        <v>46</v>
      </c>
      <c r="B74" s="39">
        <v>32.33</v>
      </c>
    </row>
    <row r="75" spans="1:15">
      <c r="A75" t="s">
        <v>47</v>
      </c>
      <c r="B75" s="23">
        <f>B74*B$8</f>
        <v>64.66</v>
      </c>
    </row>
    <row r="76" spans="1:15">
      <c r="A76" t="s">
        <v>51</v>
      </c>
      <c r="B76">
        <f>B$12*B74</f>
        <v>646.59999999999991</v>
      </c>
    </row>
    <row r="77" spans="1:15">
      <c r="A77" t="s">
        <v>52</v>
      </c>
      <c r="B77">
        <f>B76+$B$11</f>
        <v>826.59999999999991</v>
      </c>
    </row>
    <row r="78" spans="1:15">
      <c r="A78" t="s">
        <v>53</v>
      </c>
      <c r="B78" s="26">
        <f>3600/B77</f>
        <v>4.3551899346721514</v>
      </c>
    </row>
    <row r="79" spans="1:15">
      <c r="A79" t="s">
        <v>39</v>
      </c>
      <c r="B79" s="26">
        <f>B78*B75</f>
        <v>281.60658117590128</v>
      </c>
    </row>
    <row r="81" spans="1:15">
      <c r="A81" s="19"/>
      <c r="C81" t="s">
        <v>36</v>
      </c>
      <c r="D81" t="s">
        <v>35</v>
      </c>
      <c r="E81" t="s">
        <v>5</v>
      </c>
      <c r="F81" t="s">
        <v>44</v>
      </c>
      <c r="H81" t="s">
        <v>41</v>
      </c>
      <c r="I81" t="s">
        <v>38</v>
      </c>
      <c r="K81" t="s">
        <v>41</v>
      </c>
      <c r="L81" t="s">
        <v>38</v>
      </c>
      <c r="N81" t="s">
        <v>41</v>
      </c>
      <c r="O81" t="s">
        <v>38</v>
      </c>
    </row>
    <row r="82" spans="1:15">
      <c r="B82" t="s">
        <v>4</v>
      </c>
    </row>
    <row r="83" spans="1:15">
      <c r="B83">
        <v>-6</v>
      </c>
      <c r="C83" s="30">
        <v>2.52</v>
      </c>
      <c r="D83" s="30">
        <v>-5.49</v>
      </c>
      <c r="E83" s="30">
        <v>1.82</v>
      </c>
      <c r="H83" s="22">
        <v>25</v>
      </c>
      <c r="I83" s="1">
        <f>H83*$D83/100*$C83/100</f>
        <v>-3.4587000000000007E-2</v>
      </c>
      <c r="K83" s="22">
        <v>25</v>
      </c>
      <c r="L83" s="1">
        <f>K83*$D83/100*$C83/100</f>
        <v>-3.4587000000000007E-2</v>
      </c>
      <c r="N83" s="22">
        <v>25</v>
      </c>
      <c r="O83" s="1">
        <f>N83*$D83/100*$C83/100</f>
        <v>-3.4587000000000007E-2</v>
      </c>
    </row>
    <row r="84" spans="1:15">
      <c r="B84">
        <f>B83+1</f>
        <v>-5</v>
      </c>
      <c r="C84" s="30">
        <v>1.54</v>
      </c>
      <c r="D84" s="30">
        <v>-3.46</v>
      </c>
      <c r="E84" s="49">
        <v>1.75</v>
      </c>
      <c r="H84" s="22">
        <v>25</v>
      </c>
      <c r="I84" s="1">
        <f t="shared" ref="I84:I96" si="10">H84*$D84/100*$C84/100</f>
        <v>-1.3321000000000001E-2</v>
      </c>
      <c r="K84" s="22">
        <v>25</v>
      </c>
      <c r="L84" s="1">
        <f t="shared" ref="L84:L96" si="11">K84*$D84/100*$C84/100</f>
        <v>-1.3321000000000001E-2</v>
      </c>
      <c r="N84" s="22">
        <v>25</v>
      </c>
      <c r="O84" s="1">
        <f t="shared" ref="O84:O96" si="12">N84*$D84/100*$C84/100</f>
        <v>-1.3321000000000001E-2</v>
      </c>
    </row>
    <row r="85" spans="1:15">
      <c r="B85">
        <f t="shared" ref="B85:B95" si="13">B84+1</f>
        <v>-4</v>
      </c>
      <c r="C85" s="30">
        <v>2.5299999999999998</v>
      </c>
      <c r="D85" s="30">
        <v>-2.74</v>
      </c>
      <c r="E85" s="49">
        <v>1.73</v>
      </c>
      <c r="H85" s="22">
        <v>25</v>
      </c>
      <c r="I85" s="1">
        <f t="shared" si="10"/>
        <v>-1.7330499999999999E-2</v>
      </c>
      <c r="K85" s="22">
        <v>25</v>
      </c>
      <c r="L85" s="1">
        <f t="shared" si="11"/>
        <v>-1.7330499999999999E-2</v>
      </c>
      <c r="N85" s="22">
        <v>25</v>
      </c>
      <c r="O85" s="1">
        <f t="shared" si="12"/>
        <v>-1.7330499999999999E-2</v>
      </c>
    </row>
    <row r="86" spans="1:15">
      <c r="B86">
        <f t="shared" si="13"/>
        <v>-3</v>
      </c>
      <c r="C86" s="30">
        <v>4.0199999999999996</v>
      </c>
      <c r="D86" s="30">
        <v>-2.08</v>
      </c>
      <c r="E86" s="49">
        <v>1.7</v>
      </c>
      <c r="H86" s="22">
        <v>25</v>
      </c>
      <c r="I86" s="1">
        <f t="shared" si="10"/>
        <v>-2.0903999999999999E-2</v>
      </c>
      <c r="K86" s="22">
        <v>25</v>
      </c>
      <c r="L86" s="1">
        <f t="shared" si="11"/>
        <v>-2.0903999999999999E-2</v>
      </c>
      <c r="N86" s="22">
        <v>25</v>
      </c>
      <c r="O86" s="1">
        <f t="shared" si="12"/>
        <v>-2.0903999999999999E-2</v>
      </c>
    </row>
    <row r="87" spans="1:15">
      <c r="B87">
        <f t="shared" si="13"/>
        <v>-2</v>
      </c>
      <c r="C87" s="30">
        <v>6.83</v>
      </c>
      <c r="D87" s="30">
        <v>-1.42</v>
      </c>
      <c r="E87" s="49">
        <v>1.68</v>
      </c>
      <c r="H87" s="22">
        <v>25</v>
      </c>
      <c r="I87" s="1">
        <f t="shared" si="10"/>
        <v>-2.4246499999999997E-2</v>
      </c>
      <c r="K87" s="22">
        <v>25</v>
      </c>
      <c r="L87" s="1">
        <f t="shared" si="11"/>
        <v>-2.4246499999999997E-2</v>
      </c>
      <c r="N87" s="22">
        <v>25</v>
      </c>
      <c r="O87" s="1">
        <f t="shared" si="12"/>
        <v>-2.4246499999999997E-2</v>
      </c>
    </row>
    <row r="88" spans="1:15">
      <c r="B88">
        <f t="shared" si="13"/>
        <v>-1</v>
      </c>
      <c r="C88" s="30">
        <v>11.68</v>
      </c>
      <c r="D88" s="30">
        <v>-0.78</v>
      </c>
      <c r="E88" s="49">
        <v>1.66</v>
      </c>
      <c r="H88" s="22">
        <v>25</v>
      </c>
      <c r="I88" s="1">
        <f t="shared" si="10"/>
        <v>-2.2776000000000001E-2</v>
      </c>
      <c r="K88" s="22">
        <v>25</v>
      </c>
      <c r="L88" s="1">
        <f t="shared" si="11"/>
        <v>-2.2776000000000001E-2</v>
      </c>
      <c r="N88" s="22">
        <v>25</v>
      </c>
      <c r="O88" s="1">
        <f t="shared" si="12"/>
        <v>-2.2776000000000001E-2</v>
      </c>
    </row>
    <row r="89" spans="1:15">
      <c r="B89" t="s">
        <v>42</v>
      </c>
      <c r="C89" s="30">
        <v>17.25</v>
      </c>
      <c r="D89" s="30">
        <v>-0.22</v>
      </c>
      <c r="E89" s="49">
        <v>1.64</v>
      </c>
      <c r="F89" s="4"/>
      <c r="G89" s="4"/>
      <c r="H89" s="22">
        <v>25</v>
      </c>
      <c r="I89" s="1">
        <f t="shared" si="10"/>
        <v>-9.4874999999999994E-3</v>
      </c>
      <c r="K89" s="22">
        <v>25</v>
      </c>
      <c r="L89" s="1">
        <f t="shared" si="11"/>
        <v>-9.4874999999999994E-3</v>
      </c>
      <c r="N89" s="22">
        <v>25</v>
      </c>
      <c r="O89" s="1">
        <f t="shared" si="12"/>
        <v>-9.4874999999999994E-3</v>
      </c>
    </row>
    <row r="90" spans="1:15">
      <c r="B90" t="s">
        <v>43</v>
      </c>
      <c r="C90" s="30">
        <v>25.75</v>
      </c>
      <c r="D90" s="30">
        <v>0.34</v>
      </c>
      <c r="E90" s="49">
        <v>1.62</v>
      </c>
      <c r="F90" s="4">
        <f t="shared" ref="F90:F96" si="14">$B$7*D90/100/E90</f>
        <v>41.975308641975317</v>
      </c>
      <c r="G90" s="4"/>
      <c r="H90" s="22">
        <v>50</v>
      </c>
      <c r="I90" s="1">
        <f t="shared" si="10"/>
        <v>4.3775000000000001E-2</v>
      </c>
      <c r="K90" s="22">
        <v>50</v>
      </c>
      <c r="L90" s="1">
        <f t="shared" si="11"/>
        <v>4.3775000000000001E-2</v>
      </c>
      <c r="N90" s="22">
        <v>50</v>
      </c>
      <c r="O90" s="1">
        <f t="shared" si="12"/>
        <v>4.3775000000000001E-2</v>
      </c>
    </row>
    <row r="91" spans="1:15">
      <c r="B91">
        <v>1</v>
      </c>
      <c r="C91" s="30">
        <v>11.14</v>
      </c>
      <c r="D91" s="30">
        <v>1.03</v>
      </c>
      <c r="E91" s="49">
        <v>1.6</v>
      </c>
      <c r="F91" s="4">
        <f t="shared" si="14"/>
        <v>128.75</v>
      </c>
      <c r="G91" s="4"/>
      <c r="H91" s="22">
        <v>100</v>
      </c>
      <c r="I91" s="1">
        <f t="shared" si="10"/>
        <v>0.11474200000000001</v>
      </c>
      <c r="K91" s="22">
        <v>100</v>
      </c>
      <c r="L91" s="1">
        <f t="shared" si="11"/>
        <v>0.11474200000000001</v>
      </c>
      <c r="N91" s="22">
        <v>100</v>
      </c>
      <c r="O91" s="1">
        <f t="shared" si="12"/>
        <v>0.11474200000000001</v>
      </c>
    </row>
    <row r="92" spans="1:15">
      <c r="B92">
        <f t="shared" si="13"/>
        <v>2</v>
      </c>
      <c r="C92" s="30">
        <v>6.54</v>
      </c>
      <c r="D92" s="30">
        <v>1.63</v>
      </c>
      <c r="E92" s="49">
        <v>1.57</v>
      </c>
      <c r="F92" s="4">
        <f t="shared" si="14"/>
        <v>207.64331210191079</v>
      </c>
      <c r="G92" s="4"/>
      <c r="H92" s="22">
        <v>100</v>
      </c>
      <c r="I92" s="1">
        <f t="shared" si="10"/>
        <v>0.106602</v>
      </c>
      <c r="K92" s="22">
        <v>150</v>
      </c>
      <c r="L92" s="1">
        <f t="shared" si="11"/>
        <v>0.15990299999999999</v>
      </c>
      <c r="N92" s="22">
        <v>200</v>
      </c>
      <c r="O92" s="1">
        <f t="shared" si="12"/>
        <v>0.213204</v>
      </c>
    </row>
    <row r="93" spans="1:15">
      <c r="B93">
        <f t="shared" si="13"/>
        <v>3</v>
      </c>
      <c r="C93" s="30">
        <v>3.86</v>
      </c>
      <c r="D93" s="30">
        <v>2.23</v>
      </c>
      <c r="E93" s="49">
        <v>1.55</v>
      </c>
      <c r="F93" s="4">
        <f t="shared" si="14"/>
        <v>287.74193548387098</v>
      </c>
      <c r="G93" s="4"/>
      <c r="H93" s="22">
        <v>100</v>
      </c>
      <c r="I93" s="1">
        <f t="shared" si="10"/>
        <v>8.6077999999999988E-2</v>
      </c>
      <c r="K93" s="22">
        <v>150</v>
      </c>
      <c r="L93" s="1">
        <f t="shared" si="11"/>
        <v>0.12911700000000001</v>
      </c>
      <c r="N93" s="22">
        <v>200</v>
      </c>
      <c r="O93" s="1">
        <f t="shared" si="12"/>
        <v>0.17215599999999998</v>
      </c>
    </row>
    <row r="94" spans="1:15">
      <c r="B94">
        <f t="shared" si="13"/>
        <v>4</v>
      </c>
      <c r="C94" s="30">
        <v>2.4300000000000002</v>
      </c>
      <c r="D94" s="30">
        <v>2.75</v>
      </c>
      <c r="E94" s="49">
        <v>1.53</v>
      </c>
      <c r="F94" s="4">
        <f t="shared" si="14"/>
        <v>359.47712418300654</v>
      </c>
      <c r="G94" s="4"/>
      <c r="H94" s="22">
        <v>100</v>
      </c>
      <c r="I94" s="1">
        <f t="shared" si="10"/>
        <v>6.6824999999999996E-2</v>
      </c>
      <c r="K94" s="22">
        <v>150</v>
      </c>
      <c r="L94" s="1">
        <f t="shared" si="11"/>
        <v>0.10023750000000002</v>
      </c>
      <c r="N94" s="22">
        <v>200</v>
      </c>
      <c r="O94" s="1">
        <f t="shared" si="12"/>
        <v>0.13364999999999999</v>
      </c>
    </row>
    <row r="95" spans="1:15">
      <c r="B95">
        <f t="shared" si="13"/>
        <v>5</v>
      </c>
      <c r="C95" s="30">
        <v>1.48</v>
      </c>
      <c r="D95" s="30">
        <v>3.3</v>
      </c>
      <c r="E95" s="49">
        <v>1.52</v>
      </c>
      <c r="F95" s="4">
        <f t="shared" si="14"/>
        <v>434.21052631578948</v>
      </c>
      <c r="G95" s="4"/>
      <c r="H95" s="22">
        <v>100</v>
      </c>
      <c r="I95" s="1">
        <f t="shared" si="10"/>
        <v>4.8839999999999995E-2</v>
      </c>
      <c r="K95" s="22">
        <v>150</v>
      </c>
      <c r="L95" s="1">
        <f t="shared" si="11"/>
        <v>7.3260000000000006E-2</v>
      </c>
      <c r="N95" s="22">
        <v>200</v>
      </c>
      <c r="O95" s="1">
        <f t="shared" si="12"/>
        <v>9.7679999999999989E-2</v>
      </c>
    </row>
    <row r="96" spans="1:15">
      <c r="B96">
        <f>B95+1</f>
        <v>6</v>
      </c>
      <c r="C96" s="30">
        <v>2.4300000000000002</v>
      </c>
      <c r="D96" s="30">
        <v>4.53</v>
      </c>
      <c r="E96" s="30">
        <v>1.47</v>
      </c>
      <c r="F96" s="4">
        <f t="shared" si="14"/>
        <v>616.32653061224494</v>
      </c>
      <c r="G96" s="4"/>
      <c r="H96" s="22">
        <v>100</v>
      </c>
      <c r="I96" s="1">
        <f t="shared" si="10"/>
        <v>0.11007900000000001</v>
      </c>
      <c r="K96" s="22">
        <v>150</v>
      </c>
      <c r="L96" s="1">
        <f t="shared" si="11"/>
        <v>0.16511850000000003</v>
      </c>
      <c r="N96" s="22">
        <v>200</v>
      </c>
      <c r="O96" s="1">
        <f t="shared" si="12"/>
        <v>0.22015800000000002</v>
      </c>
    </row>
    <row r="98" spans="1:15">
      <c r="A98" t="s">
        <v>37</v>
      </c>
      <c r="I98" s="1">
        <f>SUM(I83:I96)</f>
        <v>0.43428849999999997</v>
      </c>
      <c r="L98" s="1">
        <f>SUM(L83:L96)</f>
        <v>0.64350050000000003</v>
      </c>
      <c r="O98" s="1">
        <f>SUM(O83:O96)</f>
        <v>0.85271249999999998</v>
      </c>
    </row>
    <row r="99" spans="1:15">
      <c r="A99" t="s">
        <v>40</v>
      </c>
      <c r="I99" s="25">
        <f>I98*$B79</f>
        <v>122.2984997290104</v>
      </c>
      <c r="L99" s="25">
        <f>L98*$B79</f>
        <v>181.21397578998307</v>
      </c>
      <c r="O99" s="25">
        <f>O98*$B79</f>
        <v>240.12945185095572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topLeftCell="A31" workbookViewId="0">
      <selection activeCell="A2" sqref="A2"/>
    </sheetView>
  </sheetViews>
  <sheetFormatPr defaultRowHeight="12.75"/>
  <cols>
    <col min="1" max="1" width="27" style="31" customWidth="1"/>
    <col min="2" max="2" width="9.140625" style="31"/>
    <col min="3" max="3" width="9.7109375" style="31" customWidth="1"/>
    <col min="4" max="5" width="9.140625" style="31"/>
    <col min="6" max="6" width="7.28515625" style="31" customWidth="1"/>
    <col min="7" max="7" width="3.42578125" style="31" customWidth="1"/>
    <col min="8" max="9" width="9.140625" style="31"/>
    <col min="10" max="10" width="2.7109375" style="31" customWidth="1"/>
    <col min="11" max="12" width="9.140625" style="31"/>
    <col min="13" max="13" width="3.42578125" style="31" customWidth="1"/>
    <col min="14" max="256" width="9.140625" style="31"/>
    <col min="257" max="257" width="27" style="31" customWidth="1"/>
    <col min="258" max="258" width="9.140625" style="31"/>
    <col min="259" max="259" width="9.7109375" style="31" customWidth="1"/>
    <col min="260" max="261" width="9.140625" style="31"/>
    <col min="262" max="262" width="7.28515625" style="31" customWidth="1"/>
    <col min="263" max="263" width="3.42578125" style="31" customWidth="1"/>
    <col min="264" max="265" width="9.140625" style="31"/>
    <col min="266" max="266" width="2.7109375" style="31" customWidth="1"/>
    <col min="267" max="268" width="9.140625" style="31"/>
    <col min="269" max="269" width="3.42578125" style="31" customWidth="1"/>
    <col min="270" max="512" width="9.140625" style="31"/>
    <col min="513" max="513" width="27" style="31" customWidth="1"/>
    <col min="514" max="514" width="9.140625" style="31"/>
    <col min="515" max="515" width="9.7109375" style="31" customWidth="1"/>
    <col min="516" max="517" width="9.140625" style="31"/>
    <col min="518" max="518" width="7.28515625" style="31" customWidth="1"/>
    <col min="519" max="519" width="3.42578125" style="31" customWidth="1"/>
    <col min="520" max="521" width="9.140625" style="31"/>
    <col min="522" max="522" width="2.7109375" style="31" customWidth="1"/>
    <col min="523" max="524" width="9.140625" style="31"/>
    <col min="525" max="525" width="3.42578125" style="31" customWidth="1"/>
    <col min="526" max="768" width="9.140625" style="31"/>
    <col min="769" max="769" width="27" style="31" customWidth="1"/>
    <col min="770" max="770" width="9.140625" style="31"/>
    <col min="771" max="771" width="9.7109375" style="31" customWidth="1"/>
    <col min="772" max="773" width="9.140625" style="31"/>
    <col min="774" max="774" width="7.28515625" style="31" customWidth="1"/>
    <col min="775" max="775" width="3.42578125" style="31" customWidth="1"/>
    <col min="776" max="777" width="9.140625" style="31"/>
    <col min="778" max="778" width="2.7109375" style="31" customWidth="1"/>
    <col min="779" max="780" width="9.140625" style="31"/>
    <col min="781" max="781" width="3.42578125" style="31" customWidth="1"/>
    <col min="782" max="1024" width="9.140625" style="31"/>
    <col min="1025" max="1025" width="27" style="31" customWidth="1"/>
    <col min="1026" max="1026" width="9.140625" style="31"/>
    <col min="1027" max="1027" width="9.7109375" style="31" customWidth="1"/>
    <col min="1028" max="1029" width="9.140625" style="31"/>
    <col min="1030" max="1030" width="7.28515625" style="31" customWidth="1"/>
    <col min="1031" max="1031" width="3.42578125" style="31" customWidth="1"/>
    <col min="1032" max="1033" width="9.140625" style="31"/>
    <col min="1034" max="1034" width="2.7109375" style="31" customWidth="1"/>
    <col min="1035" max="1036" width="9.140625" style="31"/>
    <col min="1037" max="1037" width="3.42578125" style="31" customWidth="1"/>
    <col min="1038" max="1280" width="9.140625" style="31"/>
    <col min="1281" max="1281" width="27" style="31" customWidth="1"/>
    <col min="1282" max="1282" width="9.140625" style="31"/>
    <col min="1283" max="1283" width="9.7109375" style="31" customWidth="1"/>
    <col min="1284" max="1285" width="9.140625" style="31"/>
    <col min="1286" max="1286" width="7.28515625" style="31" customWidth="1"/>
    <col min="1287" max="1287" width="3.42578125" style="31" customWidth="1"/>
    <col min="1288" max="1289" width="9.140625" style="31"/>
    <col min="1290" max="1290" width="2.7109375" style="31" customWidth="1"/>
    <col min="1291" max="1292" width="9.140625" style="31"/>
    <col min="1293" max="1293" width="3.42578125" style="31" customWidth="1"/>
    <col min="1294" max="1536" width="9.140625" style="31"/>
    <col min="1537" max="1537" width="27" style="31" customWidth="1"/>
    <col min="1538" max="1538" width="9.140625" style="31"/>
    <col min="1539" max="1539" width="9.7109375" style="31" customWidth="1"/>
    <col min="1540" max="1541" width="9.140625" style="31"/>
    <col min="1542" max="1542" width="7.28515625" style="31" customWidth="1"/>
    <col min="1543" max="1543" width="3.42578125" style="31" customWidth="1"/>
    <col min="1544" max="1545" width="9.140625" style="31"/>
    <col min="1546" max="1546" width="2.7109375" style="31" customWidth="1"/>
    <col min="1547" max="1548" width="9.140625" style="31"/>
    <col min="1549" max="1549" width="3.42578125" style="31" customWidth="1"/>
    <col min="1550" max="1792" width="9.140625" style="31"/>
    <col min="1793" max="1793" width="27" style="31" customWidth="1"/>
    <col min="1794" max="1794" width="9.140625" style="31"/>
    <col min="1795" max="1795" width="9.7109375" style="31" customWidth="1"/>
    <col min="1796" max="1797" width="9.140625" style="31"/>
    <col min="1798" max="1798" width="7.28515625" style="31" customWidth="1"/>
    <col min="1799" max="1799" width="3.42578125" style="31" customWidth="1"/>
    <col min="1800" max="1801" width="9.140625" style="31"/>
    <col min="1802" max="1802" width="2.7109375" style="31" customWidth="1"/>
    <col min="1803" max="1804" width="9.140625" style="31"/>
    <col min="1805" max="1805" width="3.42578125" style="31" customWidth="1"/>
    <col min="1806" max="2048" width="9.140625" style="31"/>
    <col min="2049" max="2049" width="27" style="31" customWidth="1"/>
    <col min="2050" max="2050" width="9.140625" style="31"/>
    <col min="2051" max="2051" width="9.7109375" style="31" customWidth="1"/>
    <col min="2052" max="2053" width="9.140625" style="31"/>
    <col min="2054" max="2054" width="7.28515625" style="31" customWidth="1"/>
    <col min="2055" max="2055" width="3.42578125" style="31" customWidth="1"/>
    <col min="2056" max="2057" width="9.140625" style="31"/>
    <col min="2058" max="2058" width="2.7109375" style="31" customWidth="1"/>
    <col min="2059" max="2060" width="9.140625" style="31"/>
    <col min="2061" max="2061" width="3.42578125" style="31" customWidth="1"/>
    <col min="2062" max="2304" width="9.140625" style="31"/>
    <col min="2305" max="2305" width="27" style="31" customWidth="1"/>
    <col min="2306" max="2306" width="9.140625" style="31"/>
    <col min="2307" max="2307" width="9.7109375" style="31" customWidth="1"/>
    <col min="2308" max="2309" width="9.140625" style="31"/>
    <col min="2310" max="2310" width="7.28515625" style="31" customWidth="1"/>
    <col min="2311" max="2311" width="3.42578125" style="31" customWidth="1"/>
    <col min="2312" max="2313" width="9.140625" style="31"/>
    <col min="2314" max="2314" width="2.7109375" style="31" customWidth="1"/>
    <col min="2315" max="2316" width="9.140625" style="31"/>
    <col min="2317" max="2317" width="3.42578125" style="31" customWidth="1"/>
    <col min="2318" max="2560" width="9.140625" style="31"/>
    <col min="2561" max="2561" width="27" style="31" customWidth="1"/>
    <col min="2562" max="2562" width="9.140625" style="31"/>
    <col min="2563" max="2563" width="9.7109375" style="31" customWidth="1"/>
    <col min="2564" max="2565" width="9.140625" style="31"/>
    <col min="2566" max="2566" width="7.28515625" style="31" customWidth="1"/>
    <col min="2567" max="2567" width="3.42578125" style="31" customWidth="1"/>
    <col min="2568" max="2569" width="9.140625" style="31"/>
    <col min="2570" max="2570" width="2.7109375" style="31" customWidth="1"/>
    <col min="2571" max="2572" width="9.140625" style="31"/>
    <col min="2573" max="2573" width="3.42578125" style="31" customWidth="1"/>
    <col min="2574" max="2816" width="9.140625" style="31"/>
    <col min="2817" max="2817" width="27" style="31" customWidth="1"/>
    <col min="2818" max="2818" width="9.140625" style="31"/>
    <col min="2819" max="2819" width="9.7109375" style="31" customWidth="1"/>
    <col min="2820" max="2821" width="9.140625" style="31"/>
    <col min="2822" max="2822" width="7.28515625" style="31" customWidth="1"/>
    <col min="2823" max="2823" width="3.42578125" style="31" customWidth="1"/>
    <col min="2824" max="2825" width="9.140625" style="31"/>
    <col min="2826" max="2826" width="2.7109375" style="31" customWidth="1"/>
    <col min="2827" max="2828" width="9.140625" style="31"/>
    <col min="2829" max="2829" width="3.42578125" style="31" customWidth="1"/>
    <col min="2830" max="3072" width="9.140625" style="31"/>
    <col min="3073" max="3073" width="27" style="31" customWidth="1"/>
    <col min="3074" max="3074" width="9.140625" style="31"/>
    <col min="3075" max="3075" width="9.7109375" style="31" customWidth="1"/>
    <col min="3076" max="3077" width="9.140625" style="31"/>
    <col min="3078" max="3078" width="7.28515625" style="31" customWidth="1"/>
    <col min="3079" max="3079" width="3.42578125" style="31" customWidth="1"/>
    <col min="3080" max="3081" width="9.140625" style="31"/>
    <col min="3082" max="3082" width="2.7109375" style="31" customWidth="1"/>
    <col min="3083" max="3084" width="9.140625" style="31"/>
    <col min="3085" max="3085" width="3.42578125" style="31" customWidth="1"/>
    <col min="3086" max="3328" width="9.140625" style="31"/>
    <col min="3329" max="3329" width="27" style="31" customWidth="1"/>
    <col min="3330" max="3330" width="9.140625" style="31"/>
    <col min="3331" max="3331" width="9.7109375" style="31" customWidth="1"/>
    <col min="3332" max="3333" width="9.140625" style="31"/>
    <col min="3334" max="3334" width="7.28515625" style="31" customWidth="1"/>
    <col min="3335" max="3335" width="3.42578125" style="31" customWidth="1"/>
    <col min="3336" max="3337" width="9.140625" style="31"/>
    <col min="3338" max="3338" width="2.7109375" style="31" customWidth="1"/>
    <col min="3339" max="3340" width="9.140625" style="31"/>
    <col min="3341" max="3341" width="3.42578125" style="31" customWidth="1"/>
    <col min="3342" max="3584" width="9.140625" style="31"/>
    <col min="3585" max="3585" width="27" style="31" customWidth="1"/>
    <col min="3586" max="3586" width="9.140625" style="31"/>
    <col min="3587" max="3587" width="9.7109375" style="31" customWidth="1"/>
    <col min="3588" max="3589" width="9.140625" style="31"/>
    <col min="3590" max="3590" width="7.28515625" style="31" customWidth="1"/>
    <col min="3591" max="3591" width="3.42578125" style="31" customWidth="1"/>
    <col min="3592" max="3593" width="9.140625" style="31"/>
    <col min="3594" max="3594" width="2.7109375" style="31" customWidth="1"/>
    <col min="3595" max="3596" width="9.140625" style="31"/>
    <col min="3597" max="3597" width="3.42578125" style="31" customWidth="1"/>
    <col min="3598" max="3840" width="9.140625" style="31"/>
    <col min="3841" max="3841" width="27" style="31" customWidth="1"/>
    <col min="3842" max="3842" width="9.140625" style="31"/>
    <col min="3843" max="3843" width="9.7109375" style="31" customWidth="1"/>
    <col min="3844" max="3845" width="9.140625" style="31"/>
    <col min="3846" max="3846" width="7.28515625" style="31" customWidth="1"/>
    <col min="3847" max="3847" width="3.42578125" style="31" customWidth="1"/>
    <col min="3848" max="3849" width="9.140625" style="31"/>
    <col min="3850" max="3850" width="2.7109375" style="31" customWidth="1"/>
    <col min="3851" max="3852" width="9.140625" style="31"/>
    <col min="3853" max="3853" width="3.42578125" style="31" customWidth="1"/>
    <col min="3854" max="4096" width="9.140625" style="31"/>
    <col min="4097" max="4097" width="27" style="31" customWidth="1"/>
    <col min="4098" max="4098" width="9.140625" style="31"/>
    <col min="4099" max="4099" width="9.7109375" style="31" customWidth="1"/>
    <col min="4100" max="4101" width="9.140625" style="31"/>
    <col min="4102" max="4102" width="7.28515625" style="31" customWidth="1"/>
    <col min="4103" max="4103" width="3.42578125" style="31" customWidth="1"/>
    <col min="4104" max="4105" width="9.140625" style="31"/>
    <col min="4106" max="4106" width="2.7109375" style="31" customWidth="1"/>
    <col min="4107" max="4108" width="9.140625" style="31"/>
    <col min="4109" max="4109" width="3.42578125" style="31" customWidth="1"/>
    <col min="4110" max="4352" width="9.140625" style="31"/>
    <col min="4353" max="4353" width="27" style="31" customWidth="1"/>
    <col min="4354" max="4354" width="9.140625" style="31"/>
    <col min="4355" max="4355" width="9.7109375" style="31" customWidth="1"/>
    <col min="4356" max="4357" width="9.140625" style="31"/>
    <col min="4358" max="4358" width="7.28515625" style="31" customWidth="1"/>
    <col min="4359" max="4359" width="3.42578125" style="31" customWidth="1"/>
    <col min="4360" max="4361" width="9.140625" style="31"/>
    <col min="4362" max="4362" width="2.7109375" style="31" customWidth="1"/>
    <col min="4363" max="4364" width="9.140625" style="31"/>
    <col min="4365" max="4365" width="3.42578125" style="31" customWidth="1"/>
    <col min="4366" max="4608" width="9.140625" style="31"/>
    <col min="4609" max="4609" width="27" style="31" customWidth="1"/>
    <col min="4610" max="4610" width="9.140625" style="31"/>
    <col min="4611" max="4611" width="9.7109375" style="31" customWidth="1"/>
    <col min="4612" max="4613" width="9.140625" style="31"/>
    <col min="4614" max="4614" width="7.28515625" style="31" customWidth="1"/>
    <col min="4615" max="4615" width="3.42578125" style="31" customWidth="1"/>
    <col min="4616" max="4617" width="9.140625" style="31"/>
    <col min="4618" max="4618" width="2.7109375" style="31" customWidth="1"/>
    <col min="4619" max="4620" width="9.140625" style="31"/>
    <col min="4621" max="4621" width="3.42578125" style="31" customWidth="1"/>
    <col min="4622" max="4864" width="9.140625" style="31"/>
    <col min="4865" max="4865" width="27" style="31" customWidth="1"/>
    <col min="4866" max="4866" width="9.140625" style="31"/>
    <col min="4867" max="4867" width="9.7109375" style="31" customWidth="1"/>
    <col min="4868" max="4869" width="9.140625" style="31"/>
    <col min="4870" max="4870" width="7.28515625" style="31" customWidth="1"/>
    <col min="4871" max="4871" width="3.42578125" style="31" customWidth="1"/>
    <col min="4872" max="4873" width="9.140625" style="31"/>
    <col min="4874" max="4874" width="2.7109375" style="31" customWidth="1"/>
    <col min="4875" max="4876" width="9.140625" style="31"/>
    <col min="4877" max="4877" width="3.42578125" style="31" customWidth="1"/>
    <col min="4878" max="5120" width="9.140625" style="31"/>
    <col min="5121" max="5121" width="27" style="31" customWidth="1"/>
    <col min="5122" max="5122" width="9.140625" style="31"/>
    <col min="5123" max="5123" width="9.7109375" style="31" customWidth="1"/>
    <col min="5124" max="5125" width="9.140625" style="31"/>
    <col min="5126" max="5126" width="7.28515625" style="31" customWidth="1"/>
    <col min="5127" max="5127" width="3.42578125" style="31" customWidth="1"/>
    <col min="5128" max="5129" width="9.140625" style="31"/>
    <col min="5130" max="5130" width="2.7109375" style="31" customWidth="1"/>
    <col min="5131" max="5132" width="9.140625" style="31"/>
    <col min="5133" max="5133" width="3.42578125" style="31" customWidth="1"/>
    <col min="5134" max="5376" width="9.140625" style="31"/>
    <col min="5377" max="5377" width="27" style="31" customWidth="1"/>
    <col min="5378" max="5378" width="9.140625" style="31"/>
    <col min="5379" max="5379" width="9.7109375" style="31" customWidth="1"/>
    <col min="5380" max="5381" width="9.140625" style="31"/>
    <col min="5382" max="5382" width="7.28515625" style="31" customWidth="1"/>
    <col min="5383" max="5383" width="3.42578125" style="31" customWidth="1"/>
    <col min="5384" max="5385" width="9.140625" style="31"/>
    <col min="5386" max="5386" width="2.7109375" style="31" customWidth="1"/>
    <col min="5387" max="5388" width="9.140625" style="31"/>
    <col min="5389" max="5389" width="3.42578125" style="31" customWidth="1"/>
    <col min="5390" max="5632" width="9.140625" style="31"/>
    <col min="5633" max="5633" width="27" style="31" customWidth="1"/>
    <col min="5634" max="5634" width="9.140625" style="31"/>
    <col min="5635" max="5635" width="9.7109375" style="31" customWidth="1"/>
    <col min="5636" max="5637" width="9.140625" style="31"/>
    <col min="5638" max="5638" width="7.28515625" style="31" customWidth="1"/>
    <col min="5639" max="5639" width="3.42578125" style="31" customWidth="1"/>
    <col min="5640" max="5641" width="9.140625" style="31"/>
    <col min="5642" max="5642" width="2.7109375" style="31" customWidth="1"/>
    <col min="5643" max="5644" width="9.140625" style="31"/>
    <col min="5645" max="5645" width="3.42578125" style="31" customWidth="1"/>
    <col min="5646" max="5888" width="9.140625" style="31"/>
    <col min="5889" max="5889" width="27" style="31" customWidth="1"/>
    <col min="5890" max="5890" width="9.140625" style="31"/>
    <col min="5891" max="5891" width="9.7109375" style="31" customWidth="1"/>
    <col min="5892" max="5893" width="9.140625" style="31"/>
    <col min="5894" max="5894" width="7.28515625" style="31" customWidth="1"/>
    <col min="5895" max="5895" width="3.42578125" style="31" customWidth="1"/>
    <col min="5896" max="5897" width="9.140625" style="31"/>
    <col min="5898" max="5898" width="2.7109375" style="31" customWidth="1"/>
    <col min="5899" max="5900" width="9.140625" style="31"/>
    <col min="5901" max="5901" width="3.42578125" style="31" customWidth="1"/>
    <col min="5902" max="6144" width="9.140625" style="31"/>
    <col min="6145" max="6145" width="27" style="31" customWidth="1"/>
    <col min="6146" max="6146" width="9.140625" style="31"/>
    <col min="6147" max="6147" width="9.7109375" style="31" customWidth="1"/>
    <col min="6148" max="6149" width="9.140625" style="31"/>
    <col min="6150" max="6150" width="7.28515625" style="31" customWidth="1"/>
    <col min="6151" max="6151" width="3.42578125" style="31" customWidth="1"/>
    <col min="6152" max="6153" width="9.140625" style="31"/>
    <col min="6154" max="6154" width="2.7109375" style="31" customWidth="1"/>
    <col min="6155" max="6156" width="9.140625" style="31"/>
    <col min="6157" max="6157" width="3.42578125" style="31" customWidth="1"/>
    <col min="6158" max="6400" width="9.140625" style="31"/>
    <col min="6401" max="6401" width="27" style="31" customWidth="1"/>
    <col min="6402" max="6402" width="9.140625" style="31"/>
    <col min="6403" max="6403" width="9.7109375" style="31" customWidth="1"/>
    <col min="6404" max="6405" width="9.140625" style="31"/>
    <col min="6406" max="6406" width="7.28515625" style="31" customWidth="1"/>
    <col min="6407" max="6407" width="3.42578125" style="31" customWidth="1"/>
    <col min="6408" max="6409" width="9.140625" style="31"/>
    <col min="6410" max="6410" width="2.7109375" style="31" customWidth="1"/>
    <col min="6411" max="6412" width="9.140625" style="31"/>
    <col min="6413" max="6413" width="3.42578125" style="31" customWidth="1"/>
    <col min="6414" max="6656" width="9.140625" style="31"/>
    <col min="6657" max="6657" width="27" style="31" customWidth="1"/>
    <col min="6658" max="6658" width="9.140625" style="31"/>
    <col min="6659" max="6659" width="9.7109375" style="31" customWidth="1"/>
    <col min="6660" max="6661" width="9.140625" style="31"/>
    <col min="6662" max="6662" width="7.28515625" style="31" customWidth="1"/>
    <col min="6663" max="6663" width="3.42578125" style="31" customWidth="1"/>
    <col min="6664" max="6665" width="9.140625" style="31"/>
    <col min="6666" max="6666" width="2.7109375" style="31" customWidth="1"/>
    <col min="6667" max="6668" width="9.140625" style="31"/>
    <col min="6669" max="6669" width="3.42578125" style="31" customWidth="1"/>
    <col min="6670" max="6912" width="9.140625" style="31"/>
    <col min="6913" max="6913" width="27" style="31" customWidth="1"/>
    <col min="6914" max="6914" width="9.140625" style="31"/>
    <col min="6915" max="6915" width="9.7109375" style="31" customWidth="1"/>
    <col min="6916" max="6917" width="9.140625" style="31"/>
    <col min="6918" max="6918" width="7.28515625" style="31" customWidth="1"/>
    <col min="6919" max="6919" width="3.42578125" style="31" customWidth="1"/>
    <col min="6920" max="6921" width="9.140625" style="31"/>
    <col min="6922" max="6922" width="2.7109375" style="31" customWidth="1"/>
    <col min="6923" max="6924" width="9.140625" style="31"/>
    <col min="6925" max="6925" width="3.42578125" style="31" customWidth="1"/>
    <col min="6926" max="7168" width="9.140625" style="31"/>
    <col min="7169" max="7169" width="27" style="31" customWidth="1"/>
    <col min="7170" max="7170" width="9.140625" style="31"/>
    <col min="7171" max="7171" width="9.7109375" style="31" customWidth="1"/>
    <col min="7172" max="7173" width="9.140625" style="31"/>
    <col min="7174" max="7174" width="7.28515625" style="31" customWidth="1"/>
    <col min="7175" max="7175" width="3.42578125" style="31" customWidth="1"/>
    <col min="7176" max="7177" width="9.140625" style="31"/>
    <col min="7178" max="7178" width="2.7109375" style="31" customWidth="1"/>
    <col min="7179" max="7180" width="9.140625" style="31"/>
    <col min="7181" max="7181" width="3.42578125" style="31" customWidth="1"/>
    <col min="7182" max="7424" width="9.140625" style="31"/>
    <col min="7425" max="7425" width="27" style="31" customWidth="1"/>
    <col min="7426" max="7426" width="9.140625" style="31"/>
    <col min="7427" max="7427" width="9.7109375" style="31" customWidth="1"/>
    <col min="7428" max="7429" width="9.140625" style="31"/>
    <col min="7430" max="7430" width="7.28515625" style="31" customWidth="1"/>
    <col min="7431" max="7431" width="3.42578125" style="31" customWidth="1"/>
    <col min="7432" max="7433" width="9.140625" style="31"/>
    <col min="7434" max="7434" width="2.7109375" style="31" customWidth="1"/>
    <col min="7435" max="7436" width="9.140625" style="31"/>
    <col min="7437" max="7437" width="3.42578125" style="31" customWidth="1"/>
    <col min="7438" max="7680" width="9.140625" style="31"/>
    <col min="7681" max="7681" width="27" style="31" customWidth="1"/>
    <col min="7682" max="7682" width="9.140625" style="31"/>
    <col min="7683" max="7683" width="9.7109375" style="31" customWidth="1"/>
    <col min="7684" max="7685" width="9.140625" style="31"/>
    <col min="7686" max="7686" width="7.28515625" style="31" customWidth="1"/>
    <col min="7687" max="7687" width="3.42578125" style="31" customWidth="1"/>
    <col min="7688" max="7689" width="9.140625" style="31"/>
    <col min="7690" max="7690" width="2.7109375" style="31" customWidth="1"/>
    <col min="7691" max="7692" width="9.140625" style="31"/>
    <col min="7693" max="7693" width="3.42578125" style="31" customWidth="1"/>
    <col min="7694" max="7936" width="9.140625" style="31"/>
    <col min="7937" max="7937" width="27" style="31" customWidth="1"/>
    <col min="7938" max="7938" width="9.140625" style="31"/>
    <col min="7939" max="7939" width="9.7109375" style="31" customWidth="1"/>
    <col min="7940" max="7941" width="9.140625" style="31"/>
    <col min="7942" max="7942" width="7.28515625" style="31" customWidth="1"/>
    <col min="7943" max="7943" width="3.42578125" style="31" customWidth="1"/>
    <col min="7944" max="7945" width="9.140625" style="31"/>
    <col min="7946" max="7946" width="2.7109375" style="31" customWidth="1"/>
    <col min="7947" max="7948" width="9.140625" style="31"/>
    <col min="7949" max="7949" width="3.42578125" style="31" customWidth="1"/>
    <col min="7950" max="8192" width="9.140625" style="31"/>
    <col min="8193" max="8193" width="27" style="31" customWidth="1"/>
    <col min="8194" max="8194" width="9.140625" style="31"/>
    <col min="8195" max="8195" width="9.7109375" style="31" customWidth="1"/>
    <col min="8196" max="8197" width="9.140625" style="31"/>
    <col min="8198" max="8198" width="7.28515625" style="31" customWidth="1"/>
    <col min="8199" max="8199" width="3.42578125" style="31" customWidth="1"/>
    <col min="8200" max="8201" width="9.140625" style="31"/>
    <col min="8202" max="8202" width="2.7109375" style="31" customWidth="1"/>
    <col min="8203" max="8204" width="9.140625" style="31"/>
    <col min="8205" max="8205" width="3.42578125" style="31" customWidth="1"/>
    <col min="8206" max="8448" width="9.140625" style="31"/>
    <col min="8449" max="8449" width="27" style="31" customWidth="1"/>
    <col min="8450" max="8450" width="9.140625" style="31"/>
    <col min="8451" max="8451" width="9.7109375" style="31" customWidth="1"/>
    <col min="8452" max="8453" width="9.140625" style="31"/>
    <col min="8454" max="8454" width="7.28515625" style="31" customWidth="1"/>
    <col min="8455" max="8455" width="3.42578125" style="31" customWidth="1"/>
    <col min="8456" max="8457" width="9.140625" style="31"/>
    <col min="8458" max="8458" width="2.7109375" style="31" customWidth="1"/>
    <col min="8459" max="8460" width="9.140625" style="31"/>
    <col min="8461" max="8461" width="3.42578125" style="31" customWidth="1"/>
    <col min="8462" max="8704" width="9.140625" style="31"/>
    <col min="8705" max="8705" width="27" style="31" customWidth="1"/>
    <col min="8706" max="8706" width="9.140625" style="31"/>
    <col min="8707" max="8707" width="9.7109375" style="31" customWidth="1"/>
    <col min="8708" max="8709" width="9.140625" style="31"/>
    <col min="8710" max="8710" width="7.28515625" style="31" customWidth="1"/>
    <col min="8711" max="8711" width="3.42578125" style="31" customWidth="1"/>
    <col min="8712" max="8713" width="9.140625" style="31"/>
    <col min="8714" max="8714" width="2.7109375" style="31" customWidth="1"/>
    <col min="8715" max="8716" width="9.140625" style="31"/>
    <col min="8717" max="8717" width="3.42578125" style="31" customWidth="1"/>
    <col min="8718" max="8960" width="9.140625" style="31"/>
    <col min="8961" max="8961" width="27" style="31" customWidth="1"/>
    <col min="8962" max="8962" width="9.140625" style="31"/>
    <col min="8963" max="8963" width="9.7109375" style="31" customWidth="1"/>
    <col min="8964" max="8965" width="9.140625" style="31"/>
    <col min="8966" max="8966" width="7.28515625" style="31" customWidth="1"/>
    <col min="8967" max="8967" width="3.42578125" style="31" customWidth="1"/>
    <col min="8968" max="8969" width="9.140625" style="31"/>
    <col min="8970" max="8970" width="2.7109375" style="31" customWidth="1"/>
    <col min="8971" max="8972" width="9.140625" style="31"/>
    <col min="8973" max="8973" width="3.42578125" style="31" customWidth="1"/>
    <col min="8974" max="9216" width="9.140625" style="31"/>
    <col min="9217" max="9217" width="27" style="31" customWidth="1"/>
    <col min="9218" max="9218" width="9.140625" style="31"/>
    <col min="9219" max="9219" width="9.7109375" style="31" customWidth="1"/>
    <col min="9220" max="9221" width="9.140625" style="31"/>
    <col min="9222" max="9222" width="7.28515625" style="31" customWidth="1"/>
    <col min="9223" max="9223" width="3.42578125" style="31" customWidth="1"/>
    <col min="9224" max="9225" width="9.140625" style="31"/>
    <col min="9226" max="9226" width="2.7109375" style="31" customWidth="1"/>
    <col min="9227" max="9228" width="9.140625" style="31"/>
    <col min="9229" max="9229" width="3.42578125" style="31" customWidth="1"/>
    <col min="9230" max="9472" width="9.140625" style="31"/>
    <col min="9473" max="9473" width="27" style="31" customWidth="1"/>
    <col min="9474" max="9474" width="9.140625" style="31"/>
    <col min="9475" max="9475" width="9.7109375" style="31" customWidth="1"/>
    <col min="9476" max="9477" width="9.140625" style="31"/>
    <col min="9478" max="9478" width="7.28515625" style="31" customWidth="1"/>
    <col min="9479" max="9479" width="3.42578125" style="31" customWidth="1"/>
    <col min="9480" max="9481" width="9.140625" style="31"/>
    <col min="9482" max="9482" width="2.7109375" style="31" customWidth="1"/>
    <col min="9483" max="9484" width="9.140625" style="31"/>
    <col min="9485" max="9485" width="3.42578125" style="31" customWidth="1"/>
    <col min="9486" max="9728" width="9.140625" style="31"/>
    <col min="9729" max="9729" width="27" style="31" customWidth="1"/>
    <col min="9730" max="9730" width="9.140625" style="31"/>
    <col min="9731" max="9731" width="9.7109375" style="31" customWidth="1"/>
    <col min="9732" max="9733" width="9.140625" style="31"/>
    <col min="9734" max="9734" width="7.28515625" style="31" customWidth="1"/>
    <col min="9735" max="9735" width="3.42578125" style="31" customWidth="1"/>
    <col min="9736" max="9737" width="9.140625" style="31"/>
    <col min="9738" max="9738" width="2.7109375" style="31" customWidth="1"/>
    <col min="9739" max="9740" width="9.140625" style="31"/>
    <col min="9741" max="9741" width="3.42578125" style="31" customWidth="1"/>
    <col min="9742" max="9984" width="9.140625" style="31"/>
    <col min="9985" max="9985" width="27" style="31" customWidth="1"/>
    <col min="9986" max="9986" width="9.140625" style="31"/>
    <col min="9987" max="9987" width="9.7109375" style="31" customWidth="1"/>
    <col min="9988" max="9989" width="9.140625" style="31"/>
    <col min="9990" max="9990" width="7.28515625" style="31" customWidth="1"/>
    <col min="9991" max="9991" width="3.42578125" style="31" customWidth="1"/>
    <col min="9992" max="9993" width="9.140625" style="31"/>
    <col min="9994" max="9994" width="2.7109375" style="31" customWidth="1"/>
    <col min="9995" max="9996" width="9.140625" style="31"/>
    <col min="9997" max="9997" width="3.42578125" style="31" customWidth="1"/>
    <col min="9998" max="10240" width="9.140625" style="31"/>
    <col min="10241" max="10241" width="27" style="31" customWidth="1"/>
    <col min="10242" max="10242" width="9.140625" style="31"/>
    <col min="10243" max="10243" width="9.7109375" style="31" customWidth="1"/>
    <col min="10244" max="10245" width="9.140625" style="31"/>
    <col min="10246" max="10246" width="7.28515625" style="31" customWidth="1"/>
    <col min="10247" max="10247" width="3.42578125" style="31" customWidth="1"/>
    <col min="10248" max="10249" width="9.140625" style="31"/>
    <col min="10250" max="10250" width="2.7109375" style="31" customWidth="1"/>
    <col min="10251" max="10252" width="9.140625" style="31"/>
    <col min="10253" max="10253" width="3.42578125" style="31" customWidth="1"/>
    <col min="10254" max="10496" width="9.140625" style="31"/>
    <col min="10497" max="10497" width="27" style="31" customWidth="1"/>
    <col min="10498" max="10498" width="9.140625" style="31"/>
    <col min="10499" max="10499" width="9.7109375" style="31" customWidth="1"/>
    <col min="10500" max="10501" width="9.140625" style="31"/>
    <col min="10502" max="10502" width="7.28515625" style="31" customWidth="1"/>
    <col min="10503" max="10503" width="3.42578125" style="31" customWidth="1"/>
    <col min="10504" max="10505" width="9.140625" style="31"/>
    <col min="10506" max="10506" width="2.7109375" style="31" customWidth="1"/>
    <col min="10507" max="10508" width="9.140625" style="31"/>
    <col min="10509" max="10509" width="3.42578125" style="31" customWidth="1"/>
    <col min="10510" max="10752" width="9.140625" style="31"/>
    <col min="10753" max="10753" width="27" style="31" customWidth="1"/>
    <col min="10754" max="10754" width="9.140625" style="31"/>
    <col min="10755" max="10755" width="9.7109375" style="31" customWidth="1"/>
    <col min="10756" max="10757" width="9.140625" style="31"/>
    <col min="10758" max="10758" width="7.28515625" style="31" customWidth="1"/>
    <col min="10759" max="10759" width="3.42578125" style="31" customWidth="1"/>
    <col min="10760" max="10761" width="9.140625" style="31"/>
    <col min="10762" max="10762" width="2.7109375" style="31" customWidth="1"/>
    <col min="10763" max="10764" width="9.140625" style="31"/>
    <col min="10765" max="10765" width="3.42578125" style="31" customWidth="1"/>
    <col min="10766" max="11008" width="9.140625" style="31"/>
    <col min="11009" max="11009" width="27" style="31" customWidth="1"/>
    <col min="11010" max="11010" width="9.140625" style="31"/>
    <col min="11011" max="11011" width="9.7109375" style="31" customWidth="1"/>
    <col min="11012" max="11013" width="9.140625" style="31"/>
    <col min="11014" max="11014" width="7.28515625" style="31" customWidth="1"/>
    <col min="11015" max="11015" width="3.42578125" style="31" customWidth="1"/>
    <col min="11016" max="11017" width="9.140625" style="31"/>
    <col min="11018" max="11018" width="2.7109375" style="31" customWidth="1"/>
    <col min="11019" max="11020" width="9.140625" style="31"/>
    <col min="11021" max="11021" width="3.42578125" style="31" customWidth="1"/>
    <col min="11022" max="11264" width="9.140625" style="31"/>
    <col min="11265" max="11265" width="27" style="31" customWidth="1"/>
    <col min="11266" max="11266" width="9.140625" style="31"/>
    <col min="11267" max="11267" width="9.7109375" style="31" customWidth="1"/>
    <col min="11268" max="11269" width="9.140625" style="31"/>
    <col min="11270" max="11270" width="7.28515625" style="31" customWidth="1"/>
    <col min="11271" max="11271" width="3.42578125" style="31" customWidth="1"/>
    <col min="11272" max="11273" width="9.140625" style="31"/>
    <col min="11274" max="11274" width="2.7109375" style="31" customWidth="1"/>
    <col min="11275" max="11276" width="9.140625" style="31"/>
    <col min="11277" max="11277" width="3.42578125" style="31" customWidth="1"/>
    <col min="11278" max="11520" width="9.140625" style="31"/>
    <col min="11521" max="11521" width="27" style="31" customWidth="1"/>
    <col min="11522" max="11522" width="9.140625" style="31"/>
    <col min="11523" max="11523" width="9.7109375" style="31" customWidth="1"/>
    <col min="11524" max="11525" width="9.140625" style="31"/>
    <col min="11526" max="11526" width="7.28515625" style="31" customWidth="1"/>
    <col min="11527" max="11527" width="3.42578125" style="31" customWidth="1"/>
    <col min="11528" max="11529" width="9.140625" style="31"/>
    <col min="11530" max="11530" width="2.7109375" style="31" customWidth="1"/>
    <col min="11531" max="11532" width="9.140625" style="31"/>
    <col min="11533" max="11533" width="3.42578125" style="31" customWidth="1"/>
    <col min="11534" max="11776" width="9.140625" style="31"/>
    <col min="11777" max="11777" width="27" style="31" customWidth="1"/>
    <col min="11778" max="11778" width="9.140625" style="31"/>
    <col min="11779" max="11779" width="9.7109375" style="31" customWidth="1"/>
    <col min="11780" max="11781" width="9.140625" style="31"/>
    <col min="11782" max="11782" width="7.28515625" style="31" customWidth="1"/>
    <col min="11783" max="11783" width="3.42578125" style="31" customWidth="1"/>
    <col min="11784" max="11785" width="9.140625" style="31"/>
    <col min="11786" max="11786" width="2.7109375" style="31" customWidth="1"/>
    <col min="11787" max="11788" width="9.140625" style="31"/>
    <col min="11789" max="11789" width="3.42578125" style="31" customWidth="1"/>
    <col min="11790" max="12032" width="9.140625" style="31"/>
    <col min="12033" max="12033" width="27" style="31" customWidth="1"/>
    <col min="12034" max="12034" width="9.140625" style="31"/>
    <col min="12035" max="12035" width="9.7109375" style="31" customWidth="1"/>
    <col min="12036" max="12037" width="9.140625" style="31"/>
    <col min="12038" max="12038" width="7.28515625" style="31" customWidth="1"/>
    <col min="12039" max="12039" width="3.42578125" style="31" customWidth="1"/>
    <col min="12040" max="12041" width="9.140625" style="31"/>
    <col min="12042" max="12042" width="2.7109375" style="31" customWidth="1"/>
    <col min="12043" max="12044" width="9.140625" style="31"/>
    <col min="12045" max="12045" width="3.42578125" style="31" customWidth="1"/>
    <col min="12046" max="12288" width="9.140625" style="31"/>
    <col min="12289" max="12289" width="27" style="31" customWidth="1"/>
    <col min="12290" max="12290" width="9.140625" style="31"/>
    <col min="12291" max="12291" width="9.7109375" style="31" customWidth="1"/>
    <col min="12292" max="12293" width="9.140625" style="31"/>
    <col min="12294" max="12294" width="7.28515625" style="31" customWidth="1"/>
    <col min="12295" max="12295" width="3.42578125" style="31" customWidth="1"/>
    <col min="12296" max="12297" width="9.140625" style="31"/>
    <col min="12298" max="12298" width="2.7109375" style="31" customWidth="1"/>
    <col min="12299" max="12300" width="9.140625" style="31"/>
    <col min="12301" max="12301" width="3.42578125" style="31" customWidth="1"/>
    <col min="12302" max="12544" width="9.140625" style="31"/>
    <col min="12545" max="12545" width="27" style="31" customWidth="1"/>
    <col min="12546" max="12546" width="9.140625" style="31"/>
    <col min="12547" max="12547" width="9.7109375" style="31" customWidth="1"/>
    <col min="12548" max="12549" width="9.140625" style="31"/>
    <col min="12550" max="12550" width="7.28515625" style="31" customWidth="1"/>
    <col min="12551" max="12551" width="3.42578125" style="31" customWidth="1"/>
    <col min="12552" max="12553" width="9.140625" style="31"/>
    <col min="12554" max="12554" width="2.7109375" style="31" customWidth="1"/>
    <col min="12555" max="12556" width="9.140625" style="31"/>
    <col min="12557" max="12557" width="3.42578125" style="31" customWidth="1"/>
    <col min="12558" max="12800" width="9.140625" style="31"/>
    <col min="12801" max="12801" width="27" style="31" customWidth="1"/>
    <col min="12802" max="12802" width="9.140625" style="31"/>
    <col min="12803" max="12803" width="9.7109375" style="31" customWidth="1"/>
    <col min="12804" max="12805" width="9.140625" style="31"/>
    <col min="12806" max="12806" width="7.28515625" style="31" customWidth="1"/>
    <col min="12807" max="12807" width="3.42578125" style="31" customWidth="1"/>
    <col min="12808" max="12809" width="9.140625" style="31"/>
    <col min="12810" max="12810" width="2.7109375" style="31" customWidth="1"/>
    <col min="12811" max="12812" width="9.140625" style="31"/>
    <col min="12813" max="12813" width="3.42578125" style="31" customWidth="1"/>
    <col min="12814" max="13056" width="9.140625" style="31"/>
    <col min="13057" max="13057" width="27" style="31" customWidth="1"/>
    <col min="13058" max="13058" width="9.140625" style="31"/>
    <col min="13059" max="13059" width="9.7109375" style="31" customWidth="1"/>
    <col min="13060" max="13061" width="9.140625" style="31"/>
    <col min="13062" max="13062" width="7.28515625" style="31" customWidth="1"/>
    <col min="13063" max="13063" width="3.42578125" style="31" customWidth="1"/>
    <col min="13064" max="13065" width="9.140625" style="31"/>
    <col min="13066" max="13066" width="2.7109375" style="31" customWidth="1"/>
    <col min="13067" max="13068" width="9.140625" style="31"/>
    <col min="13069" max="13069" width="3.42578125" style="31" customWidth="1"/>
    <col min="13070" max="13312" width="9.140625" style="31"/>
    <col min="13313" max="13313" width="27" style="31" customWidth="1"/>
    <col min="13314" max="13314" width="9.140625" style="31"/>
    <col min="13315" max="13315" width="9.7109375" style="31" customWidth="1"/>
    <col min="13316" max="13317" width="9.140625" style="31"/>
    <col min="13318" max="13318" width="7.28515625" style="31" customWidth="1"/>
    <col min="13319" max="13319" width="3.42578125" style="31" customWidth="1"/>
    <col min="13320" max="13321" width="9.140625" style="31"/>
    <col min="13322" max="13322" width="2.7109375" style="31" customWidth="1"/>
    <col min="13323" max="13324" width="9.140625" style="31"/>
    <col min="13325" max="13325" width="3.42578125" style="31" customWidth="1"/>
    <col min="13326" max="13568" width="9.140625" style="31"/>
    <col min="13569" max="13569" width="27" style="31" customWidth="1"/>
    <col min="13570" max="13570" width="9.140625" style="31"/>
    <col min="13571" max="13571" width="9.7109375" style="31" customWidth="1"/>
    <col min="13572" max="13573" width="9.140625" style="31"/>
    <col min="13574" max="13574" width="7.28515625" style="31" customWidth="1"/>
    <col min="13575" max="13575" width="3.42578125" style="31" customWidth="1"/>
    <col min="13576" max="13577" width="9.140625" style="31"/>
    <col min="13578" max="13578" width="2.7109375" style="31" customWidth="1"/>
    <col min="13579" max="13580" width="9.140625" style="31"/>
    <col min="13581" max="13581" width="3.42578125" style="31" customWidth="1"/>
    <col min="13582" max="13824" width="9.140625" style="31"/>
    <col min="13825" max="13825" width="27" style="31" customWidth="1"/>
    <col min="13826" max="13826" width="9.140625" style="31"/>
    <col min="13827" max="13827" width="9.7109375" style="31" customWidth="1"/>
    <col min="13828" max="13829" width="9.140625" style="31"/>
    <col min="13830" max="13830" width="7.28515625" style="31" customWidth="1"/>
    <col min="13831" max="13831" width="3.42578125" style="31" customWidth="1"/>
    <col min="13832" max="13833" width="9.140625" style="31"/>
    <col min="13834" max="13834" width="2.7109375" style="31" customWidth="1"/>
    <col min="13835" max="13836" width="9.140625" style="31"/>
    <col min="13837" max="13837" width="3.42578125" style="31" customWidth="1"/>
    <col min="13838" max="14080" width="9.140625" style="31"/>
    <col min="14081" max="14081" width="27" style="31" customWidth="1"/>
    <col min="14082" max="14082" width="9.140625" style="31"/>
    <col min="14083" max="14083" width="9.7109375" style="31" customWidth="1"/>
    <col min="14084" max="14085" width="9.140625" style="31"/>
    <col min="14086" max="14086" width="7.28515625" style="31" customWidth="1"/>
    <col min="14087" max="14087" width="3.42578125" style="31" customWidth="1"/>
    <col min="14088" max="14089" width="9.140625" style="31"/>
    <col min="14090" max="14090" width="2.7109375" style="31" customWidth="1"/>
    <col min="14091" max="14092" width="9.140625" style="31"/>
    <col min="14093" max="14093" width="3.42578125" style="31" customWidth="1"/>
    <col min="14094" max="14336" width="9.140625" style="31"/>
    <col min="14337" max="14337" width="27" style="31" customWidth="1"/>
    <col min="14338" max="14338" width="9.140625" style="31"/>
    <col min="14339" max="14339" width="9.7109375" style="31" customWidth="1"/>
    <col min="14340" max="14341" width="9.140625" style="31"/>
    <col min="14342" max="14342" width="7.28515625" style="31" customWidth="1"/>
    <col min="14343" max="14343" width="3.42578125" style="31" customWidth="1"/>
    <col min="14344" max="14345" width="9.140625" style="31"/>
    <col min="14346" max="14346" width="2.7109375" style="31" customWidth="1"/>
    <col min="14347" max="14348" width="9.140625" style="31"/>
    <col min="14349" max="14349" width="3.42578125" style="31" customWidth="1"/>
    <col min="14350" max="14592" width="9.140625" style="31"/>
    <col min="14593" max="14593" width="27" style="31" customWidth="1"/>
    <col min="14594" max="14594" width="9.140625" style="31"/>
    <col min="14595" max="14595" width="9.7109375" style="31" customWidth="1"/>
    <col min="14596" max="14597" width="9.140625" style="31"/>
    <col min="14598" max="14598" width="7.28515625" style="31" customWidth="1"/>
    <col min="14599" max="14599" width="3.42578125" style="31" customWidth="1"/>
    <col min="14600" max="14601" width="9.140625" style="31"/>
    <col min="14602" max="14602" width="2.7109375" style="31" customWidth="1"/>
    <col min="14603" max="14604" width="9.140625" style="31"/>
    <col min="14605" max="14605" width="3.42578125" style="31" customWidth="1"/>
    <col min="14606" max="14848" width="9.140625" style="31"/>
    <col min="14849" max="14849" width="27" style="31" customWidth="1"/>
    <col min="14850" max="14850" width="9.140625" style="31"/>
    <col min="14851" max="14851" width="9.7109375" style="31" customWidth="1"/>
    <col min="14852" max="14853" width="9.140625" style="31"/>
    <col min="14854" max="14854" width="7.28515625" style="31" customWidth="1"/>
    <col min="14855" max="14855" width="3.42578125" style="31" customWidth="1"/>
    <col min="14856" max="14857" width="9.140625" style="31"/>
    <col min="14858" max="14858" width="2.7109375" style="31" customWidth="1"/>
    <col min="14859" max="14860" width="9.140625" style="31"/>
    <col min="14861" max="14861" width="3.42578125" style="31" customWidth="1"/>
    <col min="14862" max="15104" width="9.140625" style="31"/>
    <col min="15105" max="15105" width="27" style="31" customWidth="1"/>
    <col min="15106" max="15106" width="9.140625" style="31"/>
    <col min="15107" max="15107" width="9.7109375" style="31" customWidth="1"/>
    <col min="15108" max="15109" width="9.140625" style="31"/>
    <col min="15110" max="15110" width="7.28515625" style="31" customWidth="1"/>
    <col min="15111" max="15111" width="3.42578125" style="31" customWidth="1"/>
    <col min="15112" max="15113" width="9.140625" style="31"/>
    <col min="15114" max="15114" width="2.7109375" style="31" customWidth="1"/>
    <col min="15115" max="15116" width="9.140625" style="31"/>
    <col min="15117" max="15117" width="3.42578125" style="31" customWidth="1"/>
    <col min="15118" max="15360" width="9.140625" style="31"/>
    <col min="15361" max="15361" width="27" style="31" customWidth="1"/>
    <col min="15362" max="15362" width="9.140625" style="31"/>
    <col min="15363" max="15363" width="9.7109375" style="31" customWidth="1"/>
    <col min="15364" max="15365" width="9.140625" style="31"/>
    <col min="15366" max="15366" width="7.28515625" style="31" customWidth="1"/>
    <col min="15367" max="15367" width="3.42578125" style="31" customWidth="1"/>
    <col min="15368" max="15369" width="9.140625" style="31"/>
    <col min="15370" max="15370" width="2.7109375" style="31" customWidth="1"/>
    <col min="15371" max="15372" width="9.140625" style="31"/>
    <col min="15373" max="15373" width="3.42578125" style="31" customWidth="1"/>
    <col min="15374" max="15616" width="9.140625" style="31"/>
    <col min="15617" max="15617" width="27" style="31" customWidth="1"/>
    <col min="15618" max="15618" width="9.140625" style="31"/>
    <col min="15619" max="15619" width="9.7109375" style="31" customWidth="1"/>
    <col min="15620" max="15621" width="9.140625" style="31"/>
    <col min="15622" max="15622" width="7.28515625" style="31" customWidth="1"/>
    <col min="15623" max="15623" width="3.42578125" style="31" customWidth="1"/>
    <col min="15624" max="15625" width="9.140625" style="31"/>
    <col min="15626" max="15626" width="2.7109375" style="31" customWidth="1"/>
    <col min="15627" max="15628" width="9.140625" style="31"/>
    <col min="15629" max="15629" width="3.42578125" style="31" customWidth="1"/>
    <col min="15630" max="15872" width="9.140625" style="31"/>
    <col min="15873" max="15873" width="27" style="31" customWidth="1"/>
    <col min="15874" max="15874" width="9.140625" style="31"/>
    <col min="15875" max="15875" width="9.7109375" style="31" customWidth="1"/>
    <col min="15876" max="15877" width="9.140625" style="31"/>
    <col min="15878" max="15878" width="7.28515625" style="31" customWidth="1"/>
    <col min="15879" max="15879" width="3.42578125" style="31" customWidth="1"/>
    <col min="15880" max="15881" width="9.140625" style="31"/>
    <col min="15882" max="15882" width="2.7109375" style="31" customWidth="1"/>
    <col min="15883" max="15884" width="9.140625" style="31"/>
    <col min="15885" max="15885" width="3.42578125" style="31" customWidth="1"/>
    <col min="15886" max="16128" width="9.140625" style="31"/>
    <col min="16129" max="16129" width="27" style="31" customWidth="1"/>
    <col min="16130" max="16130" width="9.140625" style="31"/>
    <col min="16131" max="16131" width="9.7109375" style="31" customWidth="1"/>
    <col min="16132" max="16133" width="9.140625" style="31"/>
    <col min="16134" max="16134" width="7.28515625" style="31" customWidth="1"/>
    <col min="16135" max="16135" width="3.42578125" style="31" customWidth="1"/>
    <col min="16136" max="16137" width="9.140625" style="31"/>
    <col min="16138" max="16138" width="2.7109375" style="31" customWidth="1"/>
    <col min="16139" max="16140" width="9.140625" style="31"/>
    <col min="16141" max="16141" width="3.42578125" style="31" customWidth="1"/>
    <col min="16142" max="16384" width="9.140625" style="31"/>
  </cols>
  <sheetData>
    <row r="1" spans="1:2">
      <c r="A1" t="s">
        <v>65</v>
      </c>
    </row>
    <row r="2" spans="1:2">
      <c r="A2" s="31" t="s">
        <v>57</v>
      </c>
      <c r="B2" s="39">
        <v>-0.34</v>
      </c>
    </row>
    <row r="4" spans="1:2">
      <c r="A4" s="39" t="s">
        <v>55</v>
      </c>
    </row>
    <row r="5" spans="1:2">
      <c r="A5" s="37" t="s">
        <v>56</v>
      </c>
    </row>
    <row r="7" spans="1:2">
      <c r="A7" s="31" t="s">
        <v>54</v>
      </c>
      <c r="B7" s="37">
        <v>20000</v>
      </c>
    </row>
    <row r="8" spans="1:2">
      <c r="A8" s="31" t="s">
        <v>0</v>
      </c>
      <c r="B8" s="42">
        <v>2</v>
      </c>
    </row>
    <row r="9" spans="1:2">
      <c r="A9" s="31" t="s">
        <v>48</v>
      </c>
      <c r="B9" s="37">
        <v>8</v>
      </c>
    </row>
    <row r="10" spans="1:2">
      <c r="A10" s="31" t="s">
        <v>49</v>
      </c>
      <c r="B10" s="37">
        <v>4</v>
      </c>
    </row>
    <row r="11" spans="1:2">
      <c r="A11" s="31" t="s">
        <v>50</v>
      </c>
      <c r="B11" s="37">
        <v>180</v>
      </c>
    </row>
    <row r="12" spans="1:2">
      <c r="A12" s="31" t="s">
        <v>45</v>
      </c>
      <c r="B12" s="31">
        <f>$B$9*B$8+$B$10</f>
        <v>20</v>
      </c>
    </row>
    <row r="14" spans="1:2">
      <c r="A14" s="35" t="s">
        <v>58</v>
      </c>
      <c r="B14" s="36"/>
    </row>
    <row r="15" spans="1:2">
      <c r="A15" s="35"/>
      <c r="B15" s="36"/>
    </row>
    <row r="16" spans="1:2">
      <c r="A16" s="31" t="s">
        <v>46</v>
      </c>
      <c r="B16" s="43">
        <v>19.420000000000002</v>
      </c>
    </row>
    <row r="17" spans="1:15">
      <c r="A17" s="31" t="s">
        <v>47</v>
      </c>
      <c r="B17" s="38">
        <f>B16*B$8</f>
        <v>38.840000000000003</v>
      </c>
    </row>
    <row r="18" spans="1:15">
      <c r="A18" s="31" t="s">
        <v>51</v>
      </c>
      <c r="B18" s="31">
        <f>B$12*B16</f>
        <v>388.40000000000003</v>
      </c>
    </row>
    <row r="19" spans="1:15">
      <c r="A19" s="31" t="s">
        <v>52</v>
      </c>
      <c r="B19" s="31">
        <f>B18+$B$11</f>
        <v>568.40000000000009</v>
      </c>
    </row>
    <row r="20" spans="1:15">
      <c r="A20" s="31" t="s">
        <v>53</v>
      </c>
      <c r="B20" s="41">
        <f>3600/B19</f>
        <v>6.3335679099225883</v>
      </c>
    </row>
    <row r="21" spans="1:15">
      <c r="A21" s="31" t="s">
        <v>39</v>
      </c>
      <c r="B21" s="41">
        <f>B20*B17</f>
        <v>245.99577762139336</v>
      </c>
      <c r="H21" s="31" t="s">
        <v>59</v>
      </c>
      <c r="K21" s="31" t="s">
        <v>60</v>
      </c>
      <c r="N21" s="31" t="s">
        <v>61</v>
      </c>
    </row>
    <row r="23" spans="1:15">
      <c r="A23" s="36"/>
      <c r="C23" s="31" t="s">
        <v>36</v>
      </c>
      <c r="D23" s="31" t="s">
        <v>35</v>
      </c>
      <c r="E23" s="31" t="s">
        <v>5</v>
      </c>
      <c r="F23" s="31" t="s">
        <v>44</v>
      </c>
      <c r="H23" s="31" t="s">
        <v>41</v>
      </c>
      <c r="I23" s="31" t="s">
        <v>38</v>
      </c>
      <c r="K23" s="31" t="s">
        <v>41</v>
      </c>
      <c r="L23" s="31" t="s">
        <v>38</v>
      </c>
      <c r="N23" s="31" t="s">
        <v>41</v>
      </c>
      <c r="O23" s="31" t="s">
        <v>38</v>
      </c>
    </row>
    <row r="24" spans="1:15">
      <c r="B24" s="31" t="s">
        <v>4</v>
      </c>
    </row>
    <row r="25" spans="1:15">
      <c r="B25" s="31">
        <v>-6</v>
      </c>
      <c r="C25" s="44">
        <v>0.13</v>
      </c>
      <c r="D25" s="44">
        <v>-4.72</v>
      </c>
      <c r="E25" s="44">
        <v>1.82</v>
      </c>
      <c r="H25" s="37">
        <v>25</v>
      </c>
      <c r="I25" s="32">
        <f>H25*$D25/100*$C25/100</f>
        <v>-1.534E-3</v>
      </c>
      <c r="K25" s="37">
        <v>25</v>
      </c>
      <c r="L25" s="32">
        <f>K25*$D25/100*$C25/100</f>
        <v>-1.534E-3</v>
      </c>
      <c r="N25" s="37">
        <v>25</v>
      </c>
      <c r="O25" s="32">
        <f>N25*$D25/100*$C25/100</f>
        <v>-1.534E-3</v>
      </c>
    </row>
    <row r="26" spans="1:15">
      <c r="B26" s="31">
        <f>B25+1</f>
        <v>-5</v>
      </c>
      <c r="C26" s="44">
        <v>0.32</v>
      </c>
      <c r="D26" s="44">
        <v>-3.73</v>
      </c>
      <c r="E26" s="44">
        <v>1.8</v>
      </c>
      <c r="H26" s="37">
        <v>25</v>
      </c>
      <c r="I26" s="32">
        <f t="shared" ref="I26:I38" si="0">H26*$D26/100*$C26/100</f>
        <v>-2.9840000000000001E-3</v>
      </c>
      <c r="K26" s="37">
        <v>25</v>
      </c>
      <c r="L26" s="32">
        <f t="shared" ref="L26:L38" si="1">K26*$D26/100*$C26/100</f>
        <v>-2.9840000000000001E-3</v>
      </c>
      <c r="N26" s="37">
        <v>25</v>
      </c>
      <c r="O26" s="32">
        <f t="shared" ref="O26:O38" si="2">N26*$D26/100*$C26/100</f>
        <v>-2.9840000000000001E-3</v>
      </c>
    </row>
    <row r="27" spans="1:15">
      <c r="B27" s="31">
        <f t="shared" ref="B27:B37" si="3">B26+1</f>
        <v>-4</v>
      </c>
      <c r="C27" s="44">
        <v>0.92</v>
      </c>
      <c r="D27" s="44">
        <v>-3.03</v>
      </c>
      <c r="E27" s="44">
        <v>1.77</v>
      </c>
      <c r="H27" s="37">
        <v>25</v>
      </c>
      <c r="I27" s="32">
        <f t="shared" si="0"/>
        <v>-6.9689999999999995E-3</v>
      </c>
      <c r="K27" s="37">
        <v>25</v>
      </c>
      <c r="L27" s="32">
        <f t="shared" si="1"/>
        <v>-6.9689999999999995E-3</v>
      </c>
      <c r="N27" s="37">
        <v>25</v>
      </c>
      <c r="O27" s="32">
        <f t="shared" si="2"/>
        <v>-6.9689999999999995E-3</v>
      </c>
    </row>
    <row r="28" spans="1:15">
      <c r="B28" s="31">
        <f t="shared" si="3"/>
        <v>-3</v>
      </c>
      <c r="C28" s="44">
        <v>2.37</v>
      </c>
      <c r="D28" s="44">
        <v>-2.41</v>
      </c>
      <c r="E28" s="44">
        <v>1.75</v>
      </c>
      <c r="H28" s="37">
        <v>25</v>
      </c>
      <c r="I28" s="32">
        <f t="shared" si="0"/>
        <v>-1.427925E-2</v>
      </c>
      <c r="K28" s="37">
        <v>25</v>
      </c>
      <c r="L28" s="32">
        <f t="shared" si="1"/>
        <v>-1.427925E-2</v>
      </c>
      <c r="N28" s="37">
        <v>25</v>
      </c>
      <c r="O28" s="32">
        <f t="shared" si="2"/>
        <v>-1.427925E-2</v>
      </c>
    </row>
    <row r="29" spans="1:15">
      <c r="B29" s="31">
        <f t="shared" si="3"/>
        <v>-2</v>
      </c>
      <c r="C29" s="44">
        <v>5.74</v>
      </c>
      <c r="D29" s="44">
        <v>-1.74</v>
      </c>
      <c r="E29" s="44">
        <v>1.72</v>
      </c>
      <c r="H29" s="37">
        <v>25</v>
      </c>
      <c r="I29" s="32">
        <f t="shared" si="0"/>
        <v>-2.4969000000000002E-2</v>
      </c>
      <c r="K29" s="37">
        <v>25</v>
      </c>
      <c r="L29" s="32">
        <f t="shared" si="1"/>
        <v>-2.4969000000000002E-2</v>
      </c>
      <c r="N29" s="37">
        <v>25</v>
      </c>
      <c r="O29" s="32">
        <f t="shared" si="2"/>
        <v>-2.4969000000000002E-2</v>
      </c>
    </row>
    <row r="30" spans="1:15">
      <c r="B30" s="31">
        <f t="shared" si="3"/>
        <v>-1</v>
      </c>
      <c r="C30" s="44">
        <v>12.82</v>
      </c>
      <c r="D30" s="44">
        <v>-1.1499999999999999</v>
      </c>
      <c r="E30" s="44">
        <v>1.7</v>
      </c>
      <c r="H30" s="37">
        <v>25</v>
      </c>
      <c r="I30" s="32">
        <f t="shared" si="0"/>
        <v>-3.6857499999999994E-2</v>
      </c>
      <c r="K30" s="37">
        <v>25</v>
      </c>
      <c r="L30" s="32">
        <f t="shared" si="1"/>
        <v>-3.6857499999999994E-2</v>
      </c>
      <c r="N30" s="37">
        <v>25</v>
      </c>
      <c r="O30" s="32">
        <f t="shared" si="2"/>
        <v>-3.6857499999999994E-2</v>
      </c>
    </row>
    <row r="31" spans="1:15">
      <c r="B31" s="31" t="s">
        <v>42</v>
      </c>
      <c r="C31" s="44">
        <v>23.19</v>
      </c>
      <c r="D31" s="44">
        <v>-0.6</v>
      </c>
      <c r="E31" s="44">
        <v>1.68</v>
      </c>
      <c r="F31" s="34"/>
      <c r="G31" s="34"/>
      <c r="H31" s="37">
        <v>25</v>
      </c>
      <c r="I31" s="32">
        <f t="shared" si="0"/>
        <v>-3.4784999999999996E-2</v>
      </c>
      <c r="K31" s="37">
        <v>25</v>
      </c>
      <c r="L31" s="32">
        <f t="shared" si="1"/>
        <v>-3.4784999999999996E-2</v>
      </c>
      <c r="N31" s="37">
        <v>25</v>
      </c>
      <c r="O31" s="32">
        <f t="shared" si="2"/>
        <v>-3.4784999999999996E-2</v>
      </c>
    </row>
    <row r="32" spans="1:15">
      <c r="B32" s="31" t="s">
        <v>43</v>
      </c>
      <c r="C32" s="44">
        <v>33.65</v>
      </c>
      <c r="D32" s="44">
        <v>-0.1</v>
      </c>
      <c r="E32" s="44">
        <v>1.66</v>
      </c>
      <c r="F32" s="34">
        <f t="shared" ref="F32:F38" si="4">$B$7*D32/100/E32</f>
        <v>-12.048192771084338</v>
      </c>
      <c r="G32" s="34"/>
      <c r="H32" s="37">
        <v>25</v>
      </c>
      <c r="I32" s="32">
        <f t="shared" si="0"/>
        <v>-8.4124999999999998E-3</v>
      </c>
      <c r="K32" s="37">
        <v>25</v>
      </c>
      <c r="L32" s="32">
        <f t="shared" si="1"/>
        <v>-8.4124999999999998E-3</v>
      </c>
      <c r="N32" s="37">
        <v>25</v>
      </c>
      <c r="O32" s="32">
        <f t="shared" si="2"/>
        <v>-8.4124999999999998E-3</v>
      </c>
    </row>
    <row r="33" spans="1:15">
      <c r="B33" s="31">
        <v>1</v>
      </c>
      <c r="C33" s="44">
        <v>12.04</v>
      </c>
      <c r="D33" s="44">
        <v>0.52</v>
      </c>
      <c r="E33" s="44">
        <v>1.64</v>
      </c>
      <c r="F33" s="34">
        <f t="shared" si="4"/>
        <v>63.41463414634147</v>
      </c>
      <c r="G33" s="34"/>
      <c r="H33" s="37">
        <v>50</v>
      </c>
      <c r="I33" s="32">
        <f t="shared" si="0"/>
        <v>3.1303999999999998E-2</v>
      </c>
      <c r="K33" s="37">
        <v>50</v>
      </c>
      <c r="L33" s="32">
        <f t="shared" si="1"/>
        <v>3.1303999999999998E-2</v>
      </c>
      <c r="N33" s="37">
        <v>50</v>
      </c>
      <c r="O33" s="32">
        <f t="shared" si="2"/>
        <v>3.1303999999999998E-2</v>
      </c>
    </row>
    <row r="34" spans="1:15">
      <c r="B34" s="31">
        <f t="shared" si="3"/>
        <v>2</v>
      </c>
      <c r="C34" s="44">
        <v>5.37</v>
      </c>
      <c r="D34" s="44">
        <v>1.07</v>
      </c>
      <c r="E34" s="44">
        <v>1.62</v>
      </c>
      <c r="F34" s="34">
        <f t="shared" si="4"/>
        <v>132.09876543209876</v>
      </c>
      <c r="G34" s="34"/>
      <c r="H34" s="37">
        <v>100</v>
      </c>
      <c r="I34" s="32">
        <f t="shared" si="0"/>
        <v>5.745900000000001E-2</v>
      </c>
      <c r="K34" s="37">
        <v>100</v>
      </c>
      <c r="L34" s="32">
        <f t="shared" si="1"/>
        <v>5.745900000000001E-2</v>
      </c>
      <c r="N34" s="37">
        <v>100</v>
      </c>
      <c r="O34" s="32">
        <f t="shared" si="2"/>
        <v>5.745900000000001E-2</v>
      </c>
    </row>
    <row r="35" spans="1:15">
      <c r="B35" s="31">
        <f t="shared" si="3"/>
        <v>3</v>
      </c>
      <c r="C35" s="44">
        <v>2.2000000000000002</v>
      </c>
      <c r="D35" s="44">
        <v>1.59</v>
      </c>
      <c r="E35" s="44">
        <v>1.6</v>
      </c>
      <c r="F35" s="34">
        <f t="shared" si="4"/>
        <v>198.75</v>
      </c>
      <c r="G35" s="34"/>
      <c r="H35" s="37">
        <v>100</v>
      </c>
      <c r="I35" s="32">
        <f t="shared" si="0"/>
        <v>3.4980000000000004E-2</v>
      </c>
      <c r="K35" s="37">
        <v>150</v>
      </c>
      <c r="L35" s="32">
        <f t="shared" si="1"/>
        <v>5.2469999999999996E-2</v>
      </c>
      <c r="N35" s="37">
        <v>200</v>
      </c>
      <c r="O35" s="32">
        <f t="shared" si="2"/>
        <v>6.9960000000000008E-2</v>
      </c>
    </row>
    <row r="36" spans="1:15">
      <c r="B36" s="31">
        <f t="shared" si="3"/>
        <v>4</v>
      </c>
      <c r="C36" s="44">
        <v>0.85</v>
      </c>
      <c r="D36" s="44">
        <v>2.0699999999999998</v>
      </c>
      <c r="E36" s="44">
        <v>1.59</v>
      </c>
      <c r="F36" s="34">
        <f t="shared" si="4"/>
        <v>260.37735849056605</v>
      </c>
      <c r="G36" s="34"/>
      <c r="H36" s="37">
        <v>100</v>
      </c>
      <c r="I36" s="32">
        <f t="shared" si="0"/>
        <v>1.7595E-2</v>
      </c>
      <c r="K36" s="37">
        <v>150</v>
      </c>
      <c r="L36" s="32">
        <f t="shared" si="1"/>
        <v>2.6392499999999999E-2</v>
      </c>
      <c r="N36" s="37">
        <v>200</v>
      </c>
      <c r="O36" s="32">
        <f t="shared" si="2"/>
        <v>3.5189999999999999E-2</v>
      </c>
    </row>
    <row r="37" spans="1:15">
      <c r="B37" s="31">
        <f t="shared" si="3"/>
        <v>5</v>
      </c>
      <c r="C37" s="44">
        <v>0.28999999999999998</v>
      </c>
      <c r="D37" s="44">
        <v>2.4700000000000002</v>
      </c>
      <c r="E37" s="44">
        <v>1.57</v>
      </c>
      <c r="F37" s="34">
        <f t="shared" si="4"/>
        <v>314.64968152866243</v>
      </c>
      <c r="G37" s="34"/>
      <c r="H37" s="37">
        <v>100</v>
      </c>
      <c r="I37" s="32">
        <f t="shared" si="0"/>
        <v>7.1630000000000001E-3</v>
      </c>
      <c r="K37" s="37">
        <v>150</v>
      </c>
      <c r="L37" s="32">
        <f t="shared" si="1"/>
        <v>1.0744500000000001E-2</v>
      </c>
      <c r="N37" s="37">
        <v>200</v>
      </c>
      <c r="O37" s="32">
        <f t="shared" si="2"/>
        <v>1.4326E-2</v>
      </c>
    </row>
    <row r="38" spans="1:15">
      <c r="B38" s="31">
        <f>B37+1</f>
        <v>6</v>
      </c>
      <c r="C38" s="44">
        <v>0.12</v>
      </c>
      <c r="D38" s="44">
        <v>2.96</v>
      </c>
      <c r="E38" s="44">
        <v>1.55</v>
      </c>
      <c r="F38" s="34">
        <f t="shared" si="4"/>
        <v>381.93548387096774</v>
      </c>
      <c r="G38" s="34"/>
      <c r="H38" s="37">
        <v>100</v>
      </c>
      <c r="I38" s="32">
        <f t="shared" si="0"/>
        <v>3.5519999999999996E-3</v>
      </c>
      <c r="K38" s="37">
        <v>150</v>
      </c>
      <c r="L38" s="32">
        <f t="shared" si="1"/>
        <v>5.3280000000000003E-3</v>
      </c>
      <c r="N38" s="37">
        <v>200</v>
      </c>
      <c r="O38" s="32">
        <f t="shared" si="2"/>
        <v>7.1039999999999992E-3</v>
      </c>
    </row>
    <row r="40" spans="1:15">
      <c r="A40" s="31" t="s">
        <v>37</v>
      </c>
      <c r="I40" s="32">
        <f>SUM(I25:I38)</f>
        <v>2.1262750000000014E-2</v>
      </c>
      <c r="L40" s="32">
        <f>SUM(L25:L38)</f>
        <v>5.2907750000000003E-2</v>
      </c>
      <c r="O40" s="32">
        <f>SUM(O25:O38)</f>
        <v>8.4552750000000024E-2</v>
      </c>
    </row>
    <row r="41" spans="1:15">
      <c r="A41" s="31" t="s">
        <v>40</v>
      </c>
      <c r="I41" s="40">
        <f>I40*$B21</f>
        <v>5.2305467206192855</v>
      </c>
      <c r="L41" s="40">
        <f>L40*$B21</f>
        <v>13.015083103448275</v>
      </c>
      <c r="O41" s="40">
        <f>O40*$B21</f>
        <v>20.799619486277273</v>
      </c>
    </row>
    <row r="42" spans="1:15">
      <c r="I42" s="33"/>
    </row>
    <row r="43" spans="1:15">
      <c r="A43" s="35" t="s">
        <v>62</v>
      </c>
    </row>
    <row r="44" spans="1:15">
      <c r="A44" s="35"/>
    </row>
    <row r="45" spans="1:15">
      <c r="A45" s="31" t="s">
        <v>46</v>
      </c>
      <c r="B45" s="45">
        <v>25.71</v>
      </c>
    </row>
    <row r="46" spans="1:15">
      <c r="A46" s="31" t="s">
        <v>47</v>
      </c>
      <c r="B46" s="38">
        <f>B45*B$8</f>
        <v>51.42</v>
      </c>
    </row>
    <row r="47" spans="1:15">
      <c r="A47" s="31" t="s">
        <v>51</v>
      </c>
      <c r="B47" s="31">
        <f>B$12*B45</f>
        <v>514.20000000000005</v>
      </c>
    </row>
    <row r="48" spans="1:15">
      <c r="A48" s="31" t="s">
        <v>52</v>
      </c>
      <c r="B48" s="31">
        <f>B47+$B$11</f>
        <v>694.2</v>
      </c>
    </row>
    <row r="49" spans="1:15">
      <c r="A49" s="31" t="s">
        <v>53</v>
      </c>
      <c r="B49" s="41">
        <f>3600/B48</f>
        <v>5.1858254105445116</v>
      </c>
    </row>
    <row r="50" spans="1:15">
      <c r="A50" s="31" t="s">
        <v>39</v>
      </c>
      <c r="B50" s="41">
        <f>B49*B46</f>
        <v>266.65514261019882</v>
      </c>
    </row>
    <row r="52" spans="1:15">
      <c r="A52" s="36"/>
      <c r="C52" s="31" t="s">
        <v>36</v>
      </c>
      <c r="D52" s="31" t="s">
        <v>35</v>
      </c>
      <c r="E52" s="31" t="s">
        <v>5</v>
      </c>
      <c r="F52" s="31" t="s">
        <v>44</v>
      </c>
      <c r="H52" s="31" t="s">
        <v>41</v>
      </c>
      <c r="I52" s="31" t="s">
        <v>38</v>
      </c>
      <c r="K52" s="31" t="s">
        <v>41</v>
      </c>
      <c r="L52" s="31" t="s">
        <v>38</v>
      </c>
      <c r="N52" s="31" t="s">
        <v>41</v>
      </c>
      <c r="O52" s="31" t="s">
        <v>38</v>
      </c>
    </row>
    <row r="53" spans="1:15">
      <c r="B53" s="31" t="s">
        <v>4</v>
      </c>
    </row>
    <row r="54" spans="1:15">
      <c r="B54" s="31">
        <v>-6</v>
      </c>
      <c r="C54" s="46">
        <v>0.78</v>
      </c>
      <c r="D54" s="46">
        <v>-5.0199999999999996</v>
      </c>
      <c r="E54" s="46">
        <v>1.84</v>
      </c>
      <c r="H54" s="37">
        <v>25</v>
      </c>
      <c r="I54" s="32">
        <f>H54*$D54/100*$C54/100</f>
        <v>-9.7889999999999991E-3</v>
      </c>
      <c r="K54" s="37">
        <v>25</v>
      </c>
      <c r="L54" s="32">
        <f>K54*$D54/100*$C54/100</f>
        <v>-9.7889999999999991E-3</v>
      </c>
      <c r="N54" s="37">
        <v>25</v>
      </c>
      <c r="O54" s="32">
        <f>N54*$D54/100*$C54/100</f>
        <v>-9.7889999999999991E-3</v>
      </c>
    </row>
    <row r="55" spans="1:15">
      <c r="B55" s="31">
        <f>B54+1</f>
        <v>-5</v>
      </c>
      <c r="C55" s="46">
        <v>0.89</v>
      </c>
      <c r="D55" s="46">
        <v>-3.73</v>
      </c>
      <c r="E55" s="49">
        <v>1.79</v>
      </c>
      <c r="H55" s="37">
        <v>25</v>
      </c>
      <c r="I55" s="32">
        <f t="shared" ref="I55:I67" si="5">H55*$D55/100*$C55/100</f>
        <v>-8.2992500000000011E-3</v>
      </c>
      <c r="K55" s="37">
        <v>25</v>
      </c>
      <c r="L55" s="32">
        <f t="shared" ref="L55:L67" si="6">K55*$D55/100*$C55/100</f>
        <v>-8.2992500000000011E-3</v>
      </c>
      <c r="N55" s="37">
        <v>25</v>
      </c>
      <c r="O55" s="32">
        <f t="shared" ref="O55:O67" si="7">N55*$D55/100*$C55/100</f>
        <v>-8.2992500000000011E-3</v>
      </c>
    </row>
    <row r="56" spans="1:15">
      <c r="B56" s="31">
        <f t="shared" ref="B56:B66" si="8">B55+1</f>
        <v>-4</v>
      </c>
      <c r="C56" s="46">
        <v>1.81</v>
      </c>
      <c r="D56" s="46">
        <v>-3.08</v>
      </c>
      <c r="E56" s="49">
        <v>1.77</v>
      </c>
      <c r="H56" s="37">
        <v>25</v>
      </c>
      <c r="I56" s="32">
        <f t="shared" si="5"/>
        <v>-1.3937000000000001E-2</v>
      </c>
      <c r="K56" s="37">
        <v>25</v>
      </c>
      <c r="L56" s="32">
        <f t="shared" si="6"/>
        <v>-1.3937000000000001E-2</v>
      </c>
      <c r="N56" s="37">
        <v>25</v>
      </c>
      <c r="O56" s="32">
        <f t="shared" si="7"/>
        <v>-1.3937000000000001E-2</v>
      </c>
    </row>
    <row r="57" spans="1:15">
      <c r="B57" s="31">
        <f t="shared" si="8"/>
        <v>-3</v>
      </c>
      <c r="C57" s="46">
        <v>3.44</v>
      </c>
      <c r="D57" s="46">
        <v>-2.38</v>
      </c>
      <c r="E57" s="49">
        <v>1.74</v>
      </c>
      <c r="H57" s="37">
        <v>25</v>
      </c>
      <c r="I57" s="32">
        <f t="shared" si="5"/>
        <v>-2.0467999999999997E-2</v>
      </c>
      <c r="K57" s="37">
        <v>25</v>
      </c>
      <c r="L57" s="32">
        <f t="shared" si="6"/>
        <v>-2.0467999999999997E-2</v>
      </c>
      <c r="N57" s="37">
        <v>25</v>
      </c>
      <c r="O57" s="32">
        <f t="shared" si="7"/>
        <v>-2.0467999999999997E-2</v>
      </c>
    </row>
    <row r="58" spans="1:15">
      <c r="B58" s="31">
        <f t="shared" si="8"/>
        <v>-2</v>
      </c>
      <c r="C58" s="46">
        <v>6.64</v>
      </c>
      <c r="D58" s="46">
        <v>-1.73</v>
      </c>
      <c r="E58" s="49">
        <v>1.72</v>
      </c>
      <c r="H58" s="37">
        <v>25</v>
      </c>
      <c r="I58" s="32">
        <f t="shared" si="5"/>
        <v>-2.8718E-2</v>
      </c>
      <c r="K58" s="37">
        <v>25</v>
      </c>
      <c r="L58" s="32">
        <f t="shared" si="6"/>
        <v>-2.8718E-2</v>
      </c>
      <c r="N58" s="37">
        <v>25</v>
      </c>
      <c r="O58" s="32">
        <f t="shared" si="7"/>
        <v>-2.8718E-2</v>
      </c>
    </row>
    <row r="59" spans="1:15">
      <c r="B59" s="31">
        <f t="shared" si="8"/>
        <v>-1</v>
      </c>
      <c r="C59" s="46">
        <v>12.49</v>
      </c>
      <c r="D59" s="46">
        <v>-1.1399999999999999</v>
      </c>
      <c r="E59" s="49">
        <v>1.7</v>
      </c>
      <c r="H59" s="37">
        <v>25</v>
      </c>
      <c r="I59" s="32">
        <f t="shared" si="5"/>
        <v>-3.5596499999999996E-2</v>
      </c>
      <c r="K59" s="37">
        <v>25</v>
      </c>
      <c r="L59" s="32">
        <f t="shared" si="6"/>
        <v>-3.5596499999999996E-2</v>
      </c>
      <c r="N59" s="37">
        <v>25</v>
      </c>
      <c r="O59" s="32">
        <f t="shared" si="7"/>
        <v>-3.5596499999999996E-2</v>
      </c>
    </row>
    <row r="60" spans="1:15">
      <c r="B60" s="31" t="s">
        <v>42</v>
      </c>
      <c r="C60" s="46">
        <v>20.010000000000002</v>
      </c>
      <c r="D60" s="46">
        <v>-0.57999999999999996</v>
      </c>
      <c r="E60" s="49">
        <v>1.68</v>
      </c>
      <c r="F60" s="34"/>
      <c r="G60" s="34"/>
      <c r="H60" s="37">
        <v>25</v>
      </c>
      <c r="I60" s="32">
        <f t="shared" si="5"/>
        <v>-2.9014500000000002E-2</v>
      </c>
      <c r="K60" s="37">
        <v>25</v>
      </c>
      <c r="L60" s="32">
        <f t="shared" si="6"/>
        <v>-2.9014500000000002E-2</v>
      </c>
      <c r="N60" s="37">
        <v>25</v>
      </c>
      <c r="O60" s="32">
        <f t="shared" si="7"/>
        <v>-2.9014500000000002E-2</v>
      </c>
    </row>
    <row r="61" spans="1:15">
      <c r="B61" s="31" t="s">
        <v>43</v>
      </c>
      <c r="C61" s="46">
        <v>29.18</v>
      </c>
      <c r="D61" s="46">
        <v>-0.09</v>
      </c>
      <c r="E61" s="49">
        <v>1.66</v>
      </c>
      <c r="F61" s="34">
        <f t="shared" ref="F61:F67" si="9">$B$7*D61/100/E61</f>
        <v>-10.843373493975903</v>
      </c>
      <c r="G61" s="34"/>
      <c r="H61" s="48">
        <v>25</v>
      </c>
      <c r="I61" s="32">
        <f t="shared" si="5"/>
        <v>-6.5654999999999993E-3</v>
      </c>
      <c r="K61" s="48">
        <v>25</v>
      </c>
      <c r="L61" s="32">
        <f t="shared" si="6"/>
        <v>-6.5654999999999993E-3</v>
      </c>
      <c r="N61" s="48">
        <v>25</v>
      </c>
      <c r="O61" s="32">
        <f t="shared" si="7"/>
        <v>-6.5654999999999993E-3</v>
      </c>
    </row>
    <row r="62" spans="1:15">
      <c r="B62" s="31">
        <v>1</v>
      </c>
      <c r="C62" s="46">
        <v>11.87</v>
      </c>
      <c r="D62" s="46">
        <v>0.55000000000000004</v>
      </c>
      <c r="E62" s="49">
        <v>1.64</v>
      </c>
      <c r="F62" s="34">
        <f t="shared" si="9"/>
        <v>67.073170731707322</v>
      </c>
      <c r="G62" s="34"/>
      <c r="H62" s="37">
        <v>50</v>
      </c>
      <c r="I62" s="32">
        <f t="shared" si="5"/>
        <v>3.2642499999999998E-2</v>
      </c>
      <c r="K62" s="48">
        <v>50</v>
      </c>
      <c r="L62" s="32">
        <f t="shared" si="6"/>
        <v>3.2642499999999998E-2</v>
      </c>
      <c r="N62" s="48">
        <v>50</v>
      </c>
      <c r="O62" s="32">
        <f t="shared" si="7"/>
        <v>3.2642499999999998E-2</v>
      </c>
    </row>
    <row r="63" spans="1:15">
      <c r="B63" s="31">
        <f t="shared" si="8"/>
        <v>2</v>
      </c>
      <c r="C63" s="46">
        <v>6.3</v>
      </c>
      <c r="D63" s="46">
        <v>1.07</v>
      </c>
      <c r="E63" s="49">
        <v>1.62</v>
      </c>
      <c r="F63" s="34">
        <f t="shared" si="9"/>
        <v>132.09876543209876</v>
      </c>
      <c r="G63" s="34"/>
      <c r="H63" s="37">
        <v>100</v>
      </c>
      <c r="I63" s="32">
        <f t="shared" si="5"/>
        <v>6.7410000000000012E-2</v>
      </c>
      <c r="K63" s="37">
        <v>100</v>
      </c>
      <c r="L63" s="32">
        <f t="shared" si="6"/>
        <v>6.7410000000000012E-2</v>
      </c>
      <c r="N63" s="37">
        <v>100</v>
      </c>
      <c r="O63" s="32">
        <f t="shared" si="7"/>
        <v>6.7410000000000012E-2</v>
      </c>
    </row>
    <row r="64" spans="1:15">
      <c r="B64" s="31">
        <f t="shared" si="8"/>
        <v>3</v>
      </c>
      <c r="C64" s="46">
        <v>3.27</v>
      </c>
      <c r="D64" s="46">
        <v>1.63</v>
      </c>
      <c r="E64" s="49">
        <v>1.6</v>
      </c>
      <c r="F64" s="34">
        <f t="shared" si="9"/>
        <v>203.74999999999994</v>
      </c>
      <c r="G64" s="34"/>
      <c r="H64" s="37">
        <v>100</v>
      </c>
      <c r="I64" s="32">
        <f t="shared" si="5"/>
        <v>5.3301000000000001E-2</v>
      </c>
      <c r="K64" s="37">
        <v>150</v>
      </c>
      <c r="L64" s="32">
        <f t="shared" si="6"/>
        <v>7.9951499999999995E-2</v>
      </c>
      <c r="N64" s="37">
        <v>200</v>
      </c>
      <c r="O64" s="32">
        <f t="shared" si="7"/>
        <v>0.106602</v>
      </c>
    </row>
    <row r="65" spans="1:15">
      <c r="B65" s="31">
        <f t="shared" si="8"/>
        <v>4</v>
      </c>
      <c r="C65" s="46">
        <v>1.72</v>
      </c>
      <c r="D65" s="46">
        <v>2.14</v>
      </c>
      <c r="E65" s="49">
        <v>1.58</v>
      </c>
      <c r="F65" s="34">
        <f t="shared" si="9"/>
        <v>270.88607594936707</v>
      </c>
      <c r="G65" s="34"/>
      <c r="H65" s="37">
        <v>100</v>
      </c>
      <c r="I65" s="32">
        <f t="shared" si="5"/>
        <v>3.6808E-2</v>
      </c>
      <c r="K65" s="37">
        <v>150</v>
      </c>
      <c r="L65" s="32">
        <f t="shared" si="6"/>
        <v>5.5211999999999997E-2</v>
      </c>
      <c r="N65" s="37">
        <v>200</v>
      </c>
      <c r="O65" s="32">
        <f t="shared" si="7"/>
        <v>7.3616000000000001E-2</v>
      </c>
    </row>
    <row r="66" spans="1:15">
      <c r="B66" s="31">
        <f t="shared" si="8"/>
        <v>5</v>
      </c>
      <c r="C66" s="46">
        <v>0.85</v>
      </c>
      <c r="D66" s="46">
        <v>2.61</v>
      </c>
      <c r="E66" s="49">
        <v>1.57</v>
      </c>
      <c r="F66" s="34">
        <f t="shared" si="9"/>
        <v>332.484076433121</v>
      </c>
      <c r="G66" s="34"/>
      <c r="H66" s="37">
        <v>100</v>
      </c>
      <c r="I66" s="32">
        <f t="shared" si="5"/>
        <v>2.2184999999999996E-2</v>
      </c>
      <c r="K66" s="37">
        <v>150</v>
      </c>
      <c r="L66" s="32">
        <f t="shared" si="6"/>
        <v>3.3277500000000002E-2</v>
      </c>
      <c r="N66" s="37">
        <v>200</v>
      </c>
      <c r="O66" s="32">
        <f t="shared" si="7"/>
        <v>4.4369999999999993E-2</v>
      </c>
    </row>
    <row r="67" spans="1:15">
      <c r="B67" s="31">
        <f>B66+1</f>
        <v>6</v>
      </c>
      <c r="C67" s="46">
        <v>0.74</v>
      </c>
      <c r="D67" s="46">
        <v>3.37</v>
      </c>
      <c r="E67" s="46">
        <v>1.54</v>
      </c>
      <c r="F67" s="34">
        <f t="shared" si="9"/>
        <v>437.66233766233768</v>
      </c>
      <c r="G67" s="34"/>
      <c r="H67" s="37">
        <v>100</v>
      </c>
      <c r="I67" s="32">
        <f t="shared" si="5"/>
        <v>2.4938000000000002E-2</v>
      </c>
      <c r="K67" s="37">
        <v>150</v>
      </c>
      <c r="L67" s="32">
        <f t="shared" si="6"/>
        <v>3.7406999999999996E-2</v>
      </c>
      <c r="N67" s="37">
        <v>200</v>
      </c>
      <c r="O67" s="32">
        <f t="shared" si="7"/>
        <v>4.9876000000000004E-2</v>
      </c>
    </row>
    <row r="69" spans="1:15">
      <c r="A69" s="31" t="s">
        <v>37</v>
      </c>
      <c r="I69" s="32">
        <f>SUM(I54:I67)</f>
        <v>8.4896749999999993E-2</v>
      </c>
      <c r="L69" s="32">
        <f>SUM(L54:L67)</f>
        <v>0.15351274999999998</v>
      </c>
      <c r="O69" s="32">
        <f>SUM(O54:O67)</f>
        <v>0.22212874999999999</v>
      </c>
    </row>
    <row r="70" spans="1:15">
      <c r="A70" s="31" t="s">
        <v>40</v>
      </c>
      <c r="I70" s="40">
        <f>I69*$B50</f>
        <v>22.638154978392397</v>
      </c>
      <c r="L70" s="40">
        <f>L69*$B50</f>
        <v>40.934964243733795</v>
      </c>
      <c r="O70" s="40">
        <f>O69*$B50</f>
        <v>59.231773509075197</v>
      </c>
    </row>
    <row r="72" spans="1:15">
      <c r="A72" s="35" t="s">
        <v>63</v>
      </c>
    </row>
    <row r="73" spans="1:15">
      <c r="A73" s="35"/>
    </row>
    <row r="74" spans="1:15">
      <c r="A74" s="31" t="s">
        <v>46</v>
      </c>
      <c r="B74" s="47">
        <v>31.99</v>
      </c>
    </row>
    <row r="75" spans="1:15">
      <c r="A75" s="31" t="s">
        <v>47</v>
      </c>
      <c r="B75" s="38">
        <f>B74*B$8</f>
        <v>63.98</v>
      </c>
    </row>
    <row r="76" spans="1:15">
      <c r="A76" s="31" t="s">
        <v>51</v>
      </c>
      <c r="B76" s="31">
        <f>B$12*B74</f>
        <v>639.79999999999995</v>
      </c>
    </row>
    <row r="77" spans="1:15">
      <c r="A77" s="31" t="s">
        <v>52</v>
      </c>
      <c r="B77" s="31">
        <f>B76+$B$11</f>
        <v>819.8</v>
      </c>
    </row>
    <row r="78" spans="1:15">
      <c r="A78" s="31" t="s">
        <v>53</v>
      </c>
      <c r="B78" s="41">
        <f>3600/B77</f>
        <v>4.3913149548670409</v>
      </c>
    </row>
    <row r="79" spans="1:15">
      <c r="A79" s="31" t="s">
        <v>39</v>
      </c>
      <c r="B79" s="41">
        <f>B78*B75</f>
        <v>280.95633081239328</v>
      </c>
    </row>
    <row r="81" spans="1:15">
      <c r="A81" s="36"/>
      <c r="C81" s="31" t="s">
        <v>36</v>
      </c>
      <c r="D81" s="31" t="s">
        <v>35</v>
      </c>
      <c r="E81" s="31" t="s">
        <v>5</v>
      </c>
      <c r="F81" s="31" t="s">
        <v>44</v>
      </c>
      <c r="H81" s="31" t="s">
        <v>41</v>
      </c>
      <c r="I81" s="31" t="s">
        <v>38</v>
      </c>
      <c r="K81" s="31" t="s">
        <v>41</v>
      </c>
      <c r="L81" s="31" t="s">
        <v>38</v>
      </c>
      <c r="N81" s="31" t="s">
        <v>41</v>
      </c>
      <c r="O81" s="31" t="s">
        <v>38</v>
      </c>
    </row>
    <row r="82" spans="1:15">
      <c r="B82" s="31" t="s">
        <v>4</v>
      </c>
    </row>
    <row r="83" spans="1:15">
      <c r="B83" s="31">
        <v>-6</v>
      </c>
      <c r="C83" s="49">
        <v>2.52</v>
      </c>
      <c r="D83" s="49">
        <v>-5.51</v>
      </c>
      <c r="E83" s="49">
        <v>1.85</v>
      </c>
      <c r="H83" s="37">
        <v>25</v>
      </c>
      <c r="I83" s="32">
        <f>H83*$D83/100*$C83/100</f>
        <v>-3.4713000000000001E-2</v>
      </c>
      <c r="K83" s="37">
        <v>25</v>
      </c>
      <c r="L83" s="32">
        <f>K83*$D83/100*$C83/100</f>
        <v>-3.4713000000000001E-2</v>
      </c>
      <c r="N83" s="37">
        <v>25</v>
      </c>
      <c r="O83" s="32">
        <f>N83*$D83/100*$C83/100</f>
        <v>-3.4713000000000001E-2</v>
      </c>
    </row>
    <row r="84" spans="1:15">
      <c r="B84" s="31">
        <f>B83+1</f>
        <v>-5</v>
      </c>
      <c r="C84" s="49">
        <v>1.54</v>
      </c>
      <c r="D84" s="49">
        <v>-3.62</v>
      </c>
      <c r="E84" s="49">
        <v>1.79</v>
      </c>
      <c r="H84" s="37">
        <v>25</v>
      </c>
      <c r="I84" s="32">
        <f t="shared" ref="I84:I96" si="10">H84*$D84/100*$C84/100</f>
        <v>-1.3937000000000001E-2</v>
      </c>
      <c r="K84" s="37">
        <v>25</v>
      </c>
      <c r="L84" s="32">
        <f t="shared" ref="L84:L96" si="11">K84*$D84/100*$C84/100</f>
        <v>-1.3937000000000001E-2</v>
      </c>
      <c r="N84" s="37">
        <v>25</v>
      </c>
      <c r="O84" s="32">
        <f t="shared" ref="O84:O96" si="12">N84*$D84/100*$C84/100</f>
        <v>-1.3937000000000001E-2</v>
      </c>
    </row>
    <row r="85" spans="1:15">
      <c r="B85" s="31">
        <f t="shared" ref="B85:B95" si="13">B84+1</f>
        <v>-4</v>
      </c>
      <c r="C85" s="49">
        <v>2.5299999999999998</v>
      </c>
      <c r="D85" s="49">
        <v>-2.94</v>
      </c>
      <c r="E85" s="49">
        <v>1.76</v>
      </c>
      <c r="H85" s="37">
        <v>25</v>
      </c>
      <c r="I85" s="32">
        <f t="shared" si="10"/>
        <v>-1.8595499999999997E-2</v>
      </c>
      <c r="K85" s="37">
        <v>25</v>
      </c>
      <c r="L85" s="32">
        <f t="shared" si="11"/>
        <v>-1.8595499999999997E-2</v>
      </c>
      <c r="N85" s="37">
        <v>25</v>
      </c>
      <c r="O85" s="32">
        <f t="shared" si="12"/>
        <v>-1.8595499999999997E-2</v>
      </c>
    </row>
    <row r="86" spans="1:15">
      <c r="B86" s="31">
        <f t="shared" si="13"/>
        <v>-3</v>
      </c>
      <c r="C86" s="49">
        <v>4.0199999999999996</v>
      </c>
      <c r="D86" s="49">
        <v>-2.2999999999999998</v>
      </c>
      <c r="E86" s="49">
        <v>1.74</v>
      </c>
      <c r="H86" s="37">
        <v>25</v>
      </c>
      <c r="I86" s="32">
        <f t="shared" si="10"/>
        <v>-2.3114999999999997E-2</v>
      </c>
      <c r="K86" s="37">
        <v>25</v>
      </c>
      <c r="L86" s="32">
        <f t="shared" si="11"/>
        <v>-2.3114999999999997E-2</v>
      </c>
      <c r="N86" s="37">
        <v>25</v>
      </c>
      <c r="O86" s="32">
        <f t="shared" si="12"/>
        <v>-2.3114999999999997E-2</v>
      </c>
    </row>
    <row r="87" spans="1:15">
      <c r="B87" s="31">
        <f t="shared" si="13"/>
        <v>-2</v>
      </c>
      <c r="C87" s="49">
        <v>6.83</v>
      </c>
      <c r="D87" s="49">
        <v>-1.73</v>
      </c>
      <c r="E87" s="49">
        <v>1.72</v>
      </c>
      <c r="H87" s="37">
        <v>25</v>
      </c>
      <c r="I87" s="32">
        <f t="shared" si="10"/>
        <v>-2.9539749999999997E-2</v>
      </c>
      <c r="K87" s="37">
        <v>25</v>
      </c>
      <c r="L87" s="32">
        <f t="shared" si="11"/>
        <v>-2.9539749999999997E-2</v>
      </c>
      <c r="N87" s="37">
        <v>25</v>
      </c>
      <c r="O87" s="32">
        <f t="shared" si="12"/>
        <v>-2.9539749999999997E-2</v>
      </c>
    </row>
    <row r="88" spans="1:15">
      <c r="B88" s="31">
        <f t="shared" si="13"/>
        <v>-1</v>
      </c>
      <c r="C88" s="49">
        <v>11.66</v>
      </c>
      <c r="D88" s="49">
        <v>-1.0900000000000001</v>
      </c>
      <c r="E88" s="49">
        <v>1.7</v>
      </c>
      <c r="H88" s="37">
        <v>25</v>
      </c>
      <c r="I88" s="32">
        <f t="shared" si="10"/>
        <v>-3.1773500000000003E-2</v>
      </c>
      <c r="K88" s="37">
        <v>25</v>
      </c>
      <c r="L88" s="32">
        <f t="shared" si="11"/>
        <v>-3.1773500000000003E-2</v>
      </c>
      <c r="N88" s="37">
        <v>25</v>
      </c>
      <c r="O88" s="32">
        <f t="shared" si="12"/>
        <v>-3.1773500000000003E-2</v>
      </c>
    </row>
    <row r="89" spans="1:15">
      <c r="B89" s="31" t="s">
        <v>42</v>
      </c>
      <c r="C89" s="49">
        <v>17.22</v>
      </c>
      <c r="D89" s="49">
        <v>-0.57999999999999996</v>
      </c>
      <c r="E89" s="49">
        <v>1.68</v>
      </c>
      <c r="F89" s="34"/>
      <c r="G89" s="34"/>
      <c r="H89" s="37">
        <v>25</v>
      </c>
      <c r="I89" s="32">
        <f t="shared" si="10"/>
        <v>-2.4968999999999998E-2</v>
      </c>
      <c r="K89" s="37">
        <v>25</v>
      </c>
      <c r="L89" s="32">
        <f t="shared" si="11"/>
        <v>-2.4968999999999998E-2</v>
      </c>
      <c r="N89" s="37">
        <v>25</v>
      </c>
      <c r="O89" s="32">
        <f t="shared" si="12"/>
        <v>-2.4968999999999998E-2</v>
      </c>
    </row>
    <row r="90" spans="1:15">
      <c r="B90" s="31" t="s">
        <v>43</v>
      </c>
      <c r="C90" s="49">
        <v>25.77</v>
      </c>
      <c r="D90" s="49">
        <v>-0.08</v>
      </c>
      <c r="E90" s="49">
        <v>1.66</v>
      </c>
      <c r="F90" s="34">
        <f t="shared" ref="F90:F96" si="14">$B$7*D90/100/E90</f>
        <v>-9.6385542168674707</v>
      </c>
      <c r="G90" s="34"/>
      <c r="H90" s="48">
        <v>25</v>
      </c>
      <c r="I90" s="32">
        <f t="shared" si="10"/>
        <v>-5.1539999999999997E-3</v>
      </c>
      <c r="K90" s="48">
        <v>25</v>
      </c>
      <c r="L90" s="32">
        <f t="shared" si="11"/>
        <v>-5.1539999999999997E-3</v>
      </c>
      <c r="N90" s="48">
        <v>25</v>
      </c>
      <c r="O90" s="32">
        <f t="shared" si="12"/>
        <v>-5.1539999999999997E-3</v>
      </c>
    </row>
    <row r="91" spans="1:15">
      <c r="B91" s="31">
        <v>1</v>
      </c>
      <c r="C91" s="49">
        <v>11.15</v>
      </c>
      <c r="D91" s="49">
        <v>0.57999999999999996</v>
      </c>
      <c r="E91" s="49">
        <v>1.64</v>
      </c>
      <c r="F91" s="34">
        <f t="shared" si="14"/>
        <v>70.731707317073173</v>
      </c>
      <c r="G91" s="34"/>
      <c r="H91" s="37">
        <v>50</v>
      </c>
      <c r="I91" s="32">
        <f t="shared" si="10"/>
        <v>3.2334999999999996E-2</v>
      </c>
      <c r="K91" s="48">
        <v>50</v>
      </c>
      <c r="L91" s="32">
        <f t="shared" si="11"/>
        <v>3.2334999999999996E-2</v>
      </c>
      <c r="N91" s="48">
        <v>50</v>
      </c>
      <c r="O91" s="32">
        <f t="shared" si="12"/>
        <v>3.2334999999999996E-2</v>
      </c>
    </row>
    <row r="92" spans="1:15">
      <c r="B92" s="31">
        <f t="shared" si="13"/>
        <v>2</v>
      </c>
      <c r="C92" s="49">
        <v>6.55</v>
      </c>
      <c r="D92" s="49">
        <v>1.1399999999999999</v>
      </c>
      <c r="E92" s="49">
        <v>1.62</v>
      </c>
      <c r="F92" s="34">
        <f t="shared" si="14"/>
        <v>140.7407407407407</v>
      </c>
      <c r="G92" s="34"/>
      <c r="H92" s="37">
        <v>100</v>
      </c>
      <c r="I92" s="32">
        <f t="shared" si="10"/>
        <v>7.4669999999999986E-2</v>
      </c>
      <c r="K92" s="37">
        <v>100</v>
      </c>
      <c r="L92" s="32">
        <f t="shared" si="11"/>
        <v>7.4669999999999986E-2</v>
      </c>
      <c r="N92" s="37">
        <v>100</v>
      </c>
      <c r="O92" s="32">
        <f t="shared" si="12"/>
        <v>7.4669999999999986E-2</v>
      </c>
    </row>
    <row r="93" spans="1:15">
      <c r="B93" s="31">
        <f t="shared" si="13"/>
        <v>3</v>
      </c>
      <c r="C93" s="49">
        <v>3.87</v>
      </c>
      <c r="D93" s="49">
        <v>1.65</v>
      </c>
      <c r="E93" s="49">
        <v>1.6</v>
      </c>
      <c r="F93" s="34">
        <f t="shared" si="14"/>
        <v>206.25</v>
      </c>
      <c r="G93" s="34"/>
      <c r="H93" s="37">
        <v>100</v>
      </c>
      <c r="I93" s="32">
        <f t="shared" si="10"/>
        <v>6.3854999999999995E-2</v>
      </c>
      <c r="K93" s="37">
        <v>150</v>
      </c>
      <c r="L93" s="32">
        <f t="shared" si="11"/>
        <v>9.5782500000000007E-2</v>
      </c>
      <c r="N93" s="37">
        <v>200</v>
      </c>
      <c r="O93" s="32">
        <f t="shared" si="12"/>
        <v>0.12770999999999999</v>
      </c>
    </row>
    <row r="94" spans="1:15">
      <c r="B94" s="31">
        <f t="shared" si="13"/>
        <v>4</v>
      </c>
      <c r="C94" s="49">
        <v>2.4300000000000002</v>
      </c>
      <c r="D94" s="49">
        <v>2.2000000000000002</v>
      </c>
      <c r="E94" s="49">
        <v>1.58</v>
      </c>
      <c r="F94" s="34">
        <f t="shared" si="14"/>
        <v>278.48101265822783</v>
      </c>
      <c r="G94" s="34"/>
      <c r="H94" s="37">
        <v>100</v>
      </c>
      <c r="I94" s="32">
        <f t="shared" si="10"/>
        <v>5.3460000000000008E-2</v>
      </c>
      <c r="K94" s="37">
        <v>150</v>
      </c>
      <c r="L94" s="32">
        <f t="shared" si="11"/>
        <v>8.0189999999999997E-2</v>
      </c>
      <c r="N94" s="37">
        <v>200</v>
      </c>
      <c r="O94" s="32">
        <f t="shared" si="12"/>
        <v>0.10692000000000002</v>
      </c>
    </row>
    <row r="95" spans="1:15">
      <c r="B95" s="31">
        <f t="shared" si="13"/>
        <v>5</v>
      </c>
      <c r="C95" s="49">
        <v>1.48</v>
      </c>
      <c r="D95" s="49">
        <v>2.65</v>
      </c>
      <c r="E95" s="49">
        <v>1.56</v>
      </c>
      <c r="F95" s="34">
        <f t="shared" si="14"/>
        <v>339.74358974358972</v>
      </c>
      <c r="G95" s="34"/>
      <c r="H95" s="37">
        <v>100</v>
      </c>
      <c r="I95" s="32">
        <f t="shared" si="10"/>
        <v>3.9219999999999998E-2</v>
      </c>
      <c r="K95" s="37">
        <v>150</v>
      </c>
      <c r="L95" s="32">
        <f t="shared" si="11"/>
        <v>5.883E-2</v>
      </c>
      <c r="N95" s="37">
        <v>200</v>
      </c>
      <c r="O95" s="32">
        <f t="shared" si="12"/>
        <v>7.8439999999999996E-2</v>
      </c>
    </row>
    <row r="96" spans="1:15">
      <c r="B96" s="31">
        <f>B95+1</f>
        <v>6</v>
      </c>
      <c r="C96" s="49">
        <v>2.4300000000000002</v>
      </c>
      <c r="D96" s="49">
        <v>3.82</v>
      </c>
      <c r="E96" s="49">
        <v>1.52</v>
      </c>
      <c r="F96" s="34">
        <f t="shared" si="14"/>
        <v>502.63157894736844</v>
      </c>
      <c r="G96" s="34"/>
      <c r="H96" s="37">
        <v>100</v>
      </c>
      <c r="I96" s="32">
        <f t="shared" si="10"/>
        <v>9.2826000000000006E-2</v>
      </c>
      <c r="K96" s="37">
        <v>150</v>
      </c>
      <c r="L96" s="32">
        <f t="shared" si="11"/>
        <v>0.139239</v>
      </c>
      <c r="N96" s="37">
        <v>200</v>
      </c>
      <c r="O96" s="32">
        <f t="shared" si="12"/>
        <v>0.18565200000000001</v>
      </c>
    </row>
    <row r="98" spans="1:15">
      <c r="A98" s="31" t="s">
        <v>37</v>
      </c>
      <c r="I98" s="32">
        <f>SUM(I83:I96)</f>
        <v>0.17456925000000001</v>
      </c>
      <c r="L98" s="32">
        <f>SUM(L83:L96)</f>
        <v>0.29924974999999998</v>
      </c>
      <c r="O98" s="32">
        <f>SUM(O83:O96)</f>
        <v>0.42393025000000006</v>
      </c>
    </row>
    <row r="99" spans="1:15">
      <c r="A99" s="31" t="s">
        <v>40</v>
      </c>
      <c r="I99" s="40">
        <f>I98*$B79</f>
        <v>49.046335952671384</v>
      </c>
      <c r="L99" s="40">
        <f>L98*$B79</f>
        <v>84.076111756525975</v>
      </c>
      <c r="O99" s="40">
        <f>O98*$B79</f>
        <v>119.10588756038061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Стандарт</vt:lpstr>
      <vt:lpstr>SurA 2 бокса</vt:lpstr>
      <vt:lpstr>SurA, один сплит</vt:lpstr>
      <vt:lpstr>SurT, один сплит</vt:lpstr>
    </vt:vector>
  </TitlesOfParts>
  <Company>Гэм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Shabalin</dc:creator>
  <cp:lastModifiedBy>Admin</cp:lastModifiedBy>
  <dcterms:created xsi:type="dcterms:W3CDTF">2004-10-23T07:27:28Z</dcterms:created>
  <dcterms:modified xsi:type="dcterms:W3CDTF">2016-09-29T10:33:04Z</dcterms:modified>
</cp:coreProperties>
</file>